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ЭтаКнига" defaultThemeVersion="124226"/>
  <bookViews>
    <workbookView xWindow="120" yWindow="420" windowWidth="9720" windowHeight="7020" firstSheet="1" activeTab="1"/>
  </bookViews>
  <sheets>
    <sheet name="финансы" sheetId="13" state="hidden" r:id="rId1"/>
    <sheet name="оценка эф-ти показателей МП" sheetId="14" r:id="rId2"/>
    <sheet name="Оценка эффективности цел.показ " sheetId="12" r:id="rId3"/>
  </sheets>
  <definedNames>
    <definedName name="_xlnm.Print_Area" localSheetId="2">'Оценка эффективности цел.показ '!$A$1:$G$42</definedName>
    <definedName name="_xlnm.Print_Area" localSheetId="0">финансы!$A$1:$H$140</definedName>
  </definedNames>
  <calcPr calcId="144525"/>
</workbook>
</file>

<file path=xl/calcChain.xml><?xml version="1.0" encoding="utf-8"?>
<calcChain xmlns="http://schemas.openxmlformats.org/spreadsheetml/2006/main">
  <c r="F40" i="14" l="1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23" i="13" l="1"/>
  <c r="F122" i="13"/>
  <c r="F121" i="13"/>
  <c r="F120" i="13"/>
  <c r="F119" i="13"/>
  <c r="F117" i="13"/>
  <c r="F116" i="13"/>
  <c r="F115" i="13"/>
  <c r="F114" i="13"/>
  <c r="F113" i="13"/>
  <c r="F111" i="13"/>
  <c r="F110" i="13"/>
  <c r="F109" i="13"/>
  <c r="F108" i="13"/>
  <c r="F107" i="13"/>
  <c r="F106" i="13"/>
  <c r="F105" i="13"/>
  <c r="F104" i="13"/>
  <c r="F103" i="13"/>
  <c r="F102" i="13"/>
  <c r="F101" i="13"/>
  <c r="F97" i="13"/>
  <c r="F96" i="13"/>
  <c r="F95" i="13"/>
  <c r="F94" i="13"/>
  <c r="F89" i="13"/>
  <c r="F88" i="13"/>
  <c r="F87" i="13"/>
  <c r="F86" i="13"/>
  <c r="F85" i="13"/>
  <c r="F83" i="13"/>
  <c r="F82" i="13"/>
  <c r="F81" i="13"/>
  <c r="F80" i="13"/>
  <c r="F79" i="13"/>
  <c r="F77" i="13"/>
  <c r="F76" i="13"/>
  <c r="F75" i="13"/>
  <c r="F74" i="13"/>
  <c r="F73" i="13"/>
  <c r="F69" i="13"/>
  <c r="F68" i="13"/>
  <c r="F67" i="13"/>
  <c r="F66" i="13"/>
  <c r="F65" i="13"/>
  <c r="F63" i="13"/>
  <c r="F62" i="13"/>
  <c r="F61" i="13"/>
  <c r="F60" i="13"/>
  <c r="F59" i="13"/>
  <c r="F58" i="13"/>
  <c r="F54" i="13"/>
  <c r="F53" i="13"/>
  <c r="F52" i="13"/>
  <c r="F51" i="13"/>
  <c r="F50" i="13"/>
  <c r="F47" i="13"/>
  <c r="F46" i="13"/>
  <c r="F45" i="13"/>
  <c r="F44" i="13"/>
  <c r="F43" i="13"/>
  <c r="F42" i="13"/>
  <c r="F40" i="13"/>
  <c r="F39" i="13"/>
  <c r="F38" i="13"/>
  <c r="F37" i="13"/>
  <c r="F36" i="13"/>
  <c r="F35" i="13"/>
  <c r="F34" i="13"/>
  <c r="F33" i="13"/>
  <c r="F31" i="13"/>
  <c r="F30" i="13"/>
  <c r="F29" i="13"/>
  <c r="F27" i="13"/>
  <c r="F26" i="13"/>
  <c r="F25" i="13"/>
  <c r="F24" i="13"/>
  <c r="F23" i="13"/>
  <c r="F21" i="13"/>
  <c r="F20" i="13"/>
  <c r="F19" i="13"/>
  <c r="F18" i="13"/>
  <c r="F17" i="13"/>
  <c r="G121" i="13"/>
  <c r="G120" i="13"/>
  <c r="G115" i="13"/>
  <c r="G103" i="13"/>
  <c r="G102" i="13"/>
  <c r="G95" i="13"/>
  <c r="G94" i="13"/>
  <c r="G89" i="13"/>
  <c r="G87" i="13"/>
  <c r="G86" i="13"/>
  <c r="G83" i="13"/>
  <c r="G81" i="13"/>
  <c r="G80" i="13"/>
  <c r="G77" i="13"/>
  <c r="G75" i="13"/>
  <c r="G74" i="13"/>
  <c r="G69" i="13"/>
  <c r="G67" i="13"/>
  <c r="G63" i="13"/>
  <c r="G62" i="13"/>
  <c r="G61" i="13"/>
  <c r="G60" i="13"/>
  <c r="G59" i="13"/>
  <c r="G52" i="13"/>
  <c r="G45" i="13"/>
  <c r="G42" i="13"/>
  <c r="G40" i="13"/>
  <c r="G34" i="13"/>
  <c r="G33" i="13"/>
  <c r="G25" i="13"/>
  <c r="G19" i="13"/>
  <c r="E93" i="13" l="1"/>
  <c r="D112" i="13"/>
  <c r="E127" i="13"/>
  <c r="E92" i="13" l="1"/>
  <c r="G93" i="13"/>
  <c r="F93" i="13"/>
  <c r="E125" i="13" l="1"/>
  <c r="E126" i="13"/>
  <c r="D129" i="13"/>
  <c r="E124" i="13" l="1"/>
  <c r="D128" i="13"/>
  <c r="D127" i="13"/>
  <c r="D126" i="13"/>
  <c r="G126" i="13" s="1"/>
  <c r="D125" i="13"/>
  <c r="F125" i="13" s="1"/>
  <c r="D57" i="13"/>
  <c r="E57" i="13"/>
  <c r="D92" i="13"/>
  <c r="D84" i="13"/>
  <c r="E78" i="13"/>
  <c r="D78" i="13"/>
  <c r="E72" i="13"/>
  <c r="D72" i="13"/>
  <c r="D64" i="13"/>
  <c r="F126" i="13" l="1"/>
  <c r="G125" i="13"/>
  <c r="G64" i="13"/>
  <c r="F64" i="13"/>
  <c r="G78" i="13"/>
  <c r="F78" i="13"/>
  <c r="G128" i="13"/>
  <c r="F128" i="13"/>
  <c r="G84" i="13"/>
  <c r="F84" i="13"/>
  <c r="F72" i="13"/>
  <c r="G72" i="13"/>
  <c r="G92" i="13"/>
  <c r="F92" i="13"/>
  <c r="F57" i="13"/>
  <c r="G57" i="13"/>
  <c r="F127" i="13"/>
  <c r="G127" i="13"/>
  <c r="E118" i="13"/>
  <c r="D118" i="13"/>
  <c r="E112" i="13"/>
  <c r="E100" i="13"/>
  <c r="D100" i="13"/>
  <c r="G100" i="13" l="1"/>
  <c r="F100" i="13"/>
  <c r="F112" i="13"/>
  <c r="G112" i="13"/>
  <c r="G118" i="13"/>
  <c r="F118" i="13"/>
  <c r="E129" i="13" l="1"/>
  <c r="E28" i="13"/>
  <c r="F28" i="13" s="1"/>
  <c r="E32" i="13"/>
  <c r="F32" i="13" s="1"/>
  <c r="D41" i="13"/>
  <c r="D49" i="13"/>
  <c r="E41" i="13"/>
  <c r="E22" i="13"/>
  <c r="D22" i="13"/>
  <c r="D16" i="13"/>
  <c r="E16" i="13"/>
  <c r="F129" i="13" l="1"/>
  <c r="G129" i="13"/>
  <c r="G22" i="13"/>
  <c r="F22" i="13"/>
  <c r="G16" i="13"/>
  <c r="F41" i="13"/>
  <c r="G41" i="13"/>
  <c r="D124" i="13"/>
  <c r="E49" i="13"/>
  <c r="F16" i="13"/>
  <c r="F124" i="13" l="1"/>
  <c r="G124" i="13"/>
  <c r="F49" i="13"/>
  <c r="G49" i="13"/>
</calcChain>
</file>

<file path=xl/sharedStrings.xml><?xml version="1.0" encoding="utf-8"?>
<sst xmlns="http://schemas.openxmlformats.org/spreadsheetml/2006/main" count="373" uniqueCount="236">
  <si>
    <t>Приложение 2</t>
  </si>
  <si>
    <t>№</t>
  </si>
  <si>
    <t>Всего по программе</t>
  </si>
  <si>
    <t>Единицы измерения</t>
  </si>
  <si>
    <t>Примечание</t>
  </si>
  <si>
    <t>Бюджет автономного округа</t>
  </si>
  <si>
    <t>Наименование муниципальной программы</t>
  </si>
  <si>
    <t>Наименование целевых показателей</t>
  </si>
  <si>
    <t>Результат реализации программы</t>
  </si>
  <si>
    <t>плановый показатель</t>
  </si>
  <si>
    <t>фактически исполнено</t>
  </si>
  <si>
    <t>Источники финансирования</t>
  </si>
  <si>
    <t>Наименование мероприятий</t>
  </si>
  <si>
    <t>Объем финансирования, тыс.руб.</t>
  </si>
  <si>
    <t>плановое значение</t>
  </si>
  <si>
    <t>фактическое значение</t>
  </si>
  <si>
    <t>Федеральный бюджет</t>
  </si>
  <si>
    <t>Местный бюджет</t>
  </si>
  <si>
    <t>Иные внебюджетные источники</t>
  </si>
  <si>
    <t>Всего:</t>
  </si>
  <si>
    <t>1.2</t>
  </si>
  <si>
    <t>1.3</t>
  </si>
  <si>
    <t>1.4</t>
  </si>
  <si>
    <t>1.5</t>
  </si>
  <si>
    <t>№ п/п</t>
  </si>
  <si>
    <t>Н.Н.Суетина</t>
  </si>
  <si>
    <t xml:space="preserve"> «Доступное жилье- жителям  Нефтеюганского района на 2014-2020 годы»</t>
  </si>
  <si>
    <t>Подпрограмма I "Градостроительная деятельность Нефтеюганского района на 2014-2020 годы"</t>
  </si>
  <si>
    <t>Задача 1. Обеспечение территории поселений Нефтеюганского района обновленными топографическими съемками и формирование на территории Нефтеюганского района актуализированной градостроительной документацией</t>
  </si>
  <si>
    <t>Выполнение обосновывающих материалов, разработка проекта по внесению изменений в схему территориального планирования Нефтеюганского района и внесение изменений в правила землепользования и застройки межселенной территории</t>
  </si>
  <si>
    <t>Обновление топографических съемок территорий поселений Нефтеюганского района в М1:2000</t>
  </si>
  <si>
    <t>Внесение изменений в генеральные планы, в правила землепользования и застройки, подготовка проекта планировки и проекта межевания улично-дорожной сети поселений Нефтеюганского района</t>
  </si>
  <si>
    <t>Внесение изменений в местные нормативы градостроительного проектирования Нефтеюганского района и поселений Нефтеюганского района</t>
  </si>
  <si>
    <t>Расходы на оплату труда работников органов местного самоуправления в рамках подпрограммы при осуществлении части полномочий в области градостроительства, переданными органами местного самоуправления городского и сельских поселений Нефтеюганского района</t>
  </si>
  <si>
    <t>Задача 2: Формирование  и ведение информационной сиситемы обеспечения градостроительной деятельности Нефтеюганского района (далее-АИСОГД)</t>
  </si>
  <si>
    <t>2.1</t>
  </si>
  <si>
    <t xml:space="preserve">Обновление программного комплекса, обновление баз данных и программное сопровождение АИСОГД </t>
  </si>
  <si>
    <t>Задача 3:Создание условий и механизмов, способствующих развитию жилищного строительства на территории Нефтеюганского района</t>
  </si>
  <si>
    <t>3.1</t>
  </si>
  <si>
    <t>Приобретение жилых помещений путем заключения муниципальных контрактов долевого участия в строительстве и купли-продажи</t>
  </si>
  <si>
    <t>3.2</t>
  </si>
  <si>
    <t xml:space="preserve">Уплата выкупной цены собственникам непригодных для проживания расселяемых жилых помещений </t>
  </si>
  <si>
    <t xml:space="preserve">Подпрограмма III: "Ликвидация и расселение приспособленных для проживания строений "балков"" </t>
  </si>
  <si>
    <t>4.1</t>
  </si>
  <si>
    <t>4.2</t>
  </si>
  <si>
    <t xml:space="preserve">Выплата субсидии жителям, вселившимся в «балки» до 1995 года, не имеющих иных жилых помещений, принадлежащих им на праве собственности или предоставленных им на основании договоров социального найма на территории РФ </t>
  </si>
  <si>
    <t>4.3</t>
  </si>
  <si>
    <t>Снос строений "балков"</t>
  </si>
  <si>
    <t>Подпрограмма V: "Улучшение жилищных условий отдельных категорий граждан"</t>
  </si>
  <si>
    <t>5.1</t>
  </si>
  <si>
    <t>Предоставление субсидий отдельным категориям граждан</t>
  </si>
  <si>
    <t>Подпрограмма VI: "Проектирование и строительство систем инженерной инфраструктуры"</t>
  </si>
  <si>
    <t>6.1</t>
  </si>
  <si>
    <t>Инженерные сети индивидуальной жилой застройки Северо-Западной части восьмого микрорайона в пгт. Пойковский Нефтеюганского района</t>
  </si>
  <si>
    <t>6.2</t>
  </si>
  <si>
    <t>Электроснабжение кварт ала многоквартирных жилых домов Юго-Западная часть 7 мкр. гп.Пойковский Нефтеюганского района</t>
  </si>
  <si>
    <t>6.3</t>
  </si>
  <si>
    <t>Инженерная подготовка квартала В-1 п.Сингапай  Нефтеюганского района. Сети теплоснабжения, водоснабжения, водоотведения, электроснабжения. I, II, III очереди строительства (I очередь строительства: 1 этап и 4 этап; II очередь строительства: 1-3 этапы; III очередь строительства:1 этап)</t>
  </si>
  <si>
    <t>6.4</t>
  </si>
  <si>
    <t xml:space="preserve">                             Задача 4. Расселение граждан из приспособленных для проживания помещений (балков)</t>
  </si>
  <si>
    <t xml:space="preserve">                             Задача 5. Государственная поддержка решения жилищной проблемы отдельных категорий граждан</t>
  </si>
  <si>
    <t xml:space="preserve">                                Задача 6. Обеспечение инженерной инфраструктурой территорий, предназначенных для жилищного строительства </t>
  </si>
  <si>
    <t>И.Л.Русакова</t>
  </si>
  <si>
    <t>Председатель комитета по градостроительству</t>
  </si>
  <si>
    <t>Отсутствие финансирования</t>
  </si>
  <si>
    <t xml:space="preserve">И.о. директора УКС и ЖКК </t>
  </si>
  <si>
    <t>Подпрограмма II: "Содействие развитию жилищного строительства"</t>
  </si>
  <si>
    <t>Анализ исполнения финансовых показателей за 2015 год</t>
  </si>
  <si>
    <t>Денежные средства направлены в сп.Сингапай и сп.Сентябрьский в целях самостоятельного осуществления поселениями полномочий по уплате выкупной стоимости собственникам жилых помещений  в расселяемых аварийных домах.</t>
  </si>
  <si>
    <t xml:space="preserve">Выплата субсидии жителям, вселившимся в «балки» после 1995 года, не имеющих иных жилых помещений, принадлежащих им на праве собственности или предоставленных им на основании договоров социального найма на территории РФ </t>
  </si>
  <si>
    <t>В целях реализации мероприятий выдано 13 уведомлений семьям -участникам мероприятий на предоставление субсидий на приобретение жилых помещений в собственность.                                    По итогам реализации  в 2015 году произведена выплата субсидий на приобретение жилых помещений в собственность 10 семьям-участникам мероприятия. Субсидии оставшимся 3 участникам будут предоставлены по мере поступления документов от граждан. Согласно условиям программы срок реализации мероприятий составляет 18 месяцев.</t>
  </si>
  <si>
    <t>средства по Соглашениям по передаче полномочий</t>
  </si>
  <si>
    <t xml:space="preserve">Абсолютное отклонение значение тыс.рублей (гр.5-гр.4) </t>
  </si>
  <si>
    <t xml:space="preserve">Выполнение плана, % (гр.5/гр.4*100) </t>
  </si>
  <si>
    <t>Денежные средства перераспределены на 2016 год</t>
  </si>
  <si>
    <t>Экономия сложилась по факту заключения муниципальных контрактов.</t>
  </si>
  <si>
    <t xml:space="preserve">По итогам реализации мероприятий в 2015 году проведено 19 аукционов,  в результате которых приобретено 180  квартир общей площадью 9 164,25 кв.м. в поселениях Нефтеюганского района. </t>
  </si>
  <si>
    <t xml:space="preserve">Предоставлены  субсидии 14  участникам мероприятия  (ветераны боевых действий, инвалиды и семьи, имеющие детей-инвалидов, молодые семьи). В результате чего 14 семей  улучшили жилищные условия. </t>
  </si>
  <si>
    <t>Экономия по результатам торгов</t>
  </si>
  <si>
    <t>Инженерная подготовка квартала В-1 п.Сингапай  Нефтеюганского района. Сети теплоснабжения, водоснабжения, водоотведения, электроснабжения. I, II, III очереди строительства ( I очередь строительства: 3 этап )</t>
  </si>
  <si>
    <t>В связи с корректировкой АИП округа от 27.11.2015 на данный объект перераспределены бюджетные средства в размере 10614,0 тыс.рублей, в результате произошло высвобождение средств местного бюджета в размере 7452,7 тыс.рублей, которые были возвращены в бюджет района.</t>
  </si>
  <si>
    <t>Иные источники</t>
  </si>
  <si>
    <t>Иные  источники</t>
  </si>
  <si>
    <t>Низкий процент исполнения обусловлен отсутствием  финансирования по иным источникам.</t>
  </si>
  <si>
    <t>Председатель комитета жилищной политики</t>
  </si>
  <si>
    <t>А.В.Мага</t>
  </si>
  <si>
    <t>Начальник отдела по учету и отчетности</t>
  </si>
  <si>
    <t>А.А.Земцова</t>
  </si>
  <si>
    <t>Начальник отдела по реализации жилищных программ</t>
  </si>
  <si>
    <t>Е.В.Иванова</t>
  </si>
  <si>
    <t>Абсолютное отклонение (гр.5-гр.4)</t>
  </si>
  <si>
    <t>И.о. директора департамента имущественных отношений                                                 О.Н.Большакова</t>
  </si>
  <si>
    <t>телефон: 256851</t>
  </si>
  <si>
    <t>телефон: 290050</t>
  </si>
  <si>
    <t xml:space="preserve"> телефон:  250274</t>
  </si>
  <si>
    <t>телефон: 290048</t>
  </si>
  <si>
    <t>телефон: 290043</t>
  </si>
  <si>
    <t>Средства по Соглашениям по передаче полномочий</t>
  </si>
  <si>
    <t>* Кассовое исполнение с учетом межбюджетных трансфертов  985 217,1 тыс. рублей. Выполнения плана с учетом межбюджетных трансфертов 52%.</t>
  </si>
  <si>
    <r>
      <t xml:space="preserve">Ответственный исполнитель: </t>
    </r>
    <r>
      <rPr>
        <u/>
        <sz val="14"/>
        <rFont val="Times New Roman"/>
        <family val="1"/>
        <charset val="204"/>
      </rPr>
      <t>Департамент имущественных отношений Нефтеюганского района</t>
    </r>
  </si>
  <si>
    <r>
      <t xml:space="preserve">Соисполнители: </t>
    </r>
    <r>
      <rPr>
        <u/>
        <sz val="14"/>
        <rFont val="Times New Roman"/>
        <family val="1"/>
        <charset val="204"/>
      </rPr>
      <t>Департамент градостроительства Нефтеюганского района, Департамент строительства и ЖКК Нефтеюганского района</t>
    </r>
  </si>
  <si>
    <t>Приложение 2 к годовому отчету о ходе реализации и оценки эффективности реализации муниципальной программы</t>
  </si>
  <si>
    <t>Наимеование муниципальной программы</t>
  </si>
  <si>
    <t>"Развитие сельского хозяйства и регулирование рынков сельскохозяйственной продукции,сырья и продовольствия муниципального района Большеглушицкий Самарской области на 2013-2020 годы"</t>
  </si>
  <si>
    <r>
      <t xml:space="preserve">Ответственный исполнитель: </t>
    </r>
    <r>
      <rPr>
        <u/>
        <sz val="16"/>
        <rFont val="Times New Roman"/>
        <family val="1"/>
        <charset val="204"/>
      </rPr>
      <t xml:space="preserve"> МКУ Управление сельского хозяйства муниципального района Большеглушицкий</t>
    </r>
  </si>
  <si>
    <t>процентов</t>
  </si>
  <si>
    <t>1.4.</t>
  </si>
  <si>
    <t>1.1.</t>
  </si>
  <si>
    <t>1.2.</t>
  </si>
  <si>
    <t>1.3.</t>
  </si>
  <si>
    <t>2.1.</t>
  </si>
  <si>
    <t>Производство продукции растениеводства в хозяйствах всех категорий:</t>
  </si>
  <si>
    <t>Зерновые и зернобобовые</t>
  </si>
  <si>
    <t>тыс. тонн</t>
  </si>
  <si>
    <t>2.2.</t>
  </si>
  <si>
    <t>2.3.</t>
  </si>
  <si>
    <t>2.4.</t>
  </si>
  <si>
    <t>Внесение минеральных удобрений на 1 га посевной площади</t>
  </si>
  <si>
    <t>кг.д.в.</t>
  </si>
  <si>
    <t>3.1.</t>
  </si>
  <si>
    <t>Производство скота и птицы на убой в хозяйствах всех категорий (в живом весе)</t>
  </si>
  <si>
    <t>тонн</t>
  </si>
  <si>
    <t>3.2.</t>
  </si>
  <si>
    <t xml:space="preserve"> тонн</t>
  </si>
  <si>
    <t>3.3.</t>
  </si>
  <si>
    <t>Маточное поголовье овец и коз в сельскохозяйственных организациях, крестьянских (фермерских) хозяйствах, включая индивидуальных предпринимателей</t>
  </si>
  <si>
    <t xml:space="preserve"> голов</t>
  </si>
  <si>
    <t>4.1.</t>
  </si>
  <si>
    <t>Объемы приобретения новой техники, сельскохозяйственными товаропроизводителями всех форм собственности (включая ЛПХ):</t>
  </si>
  <si>
    <t>тракторы</t>
  </si>
  <si>
    <t>штук</t>
  </si>
  <si>
    <t>зерноуборочные комбайны</t>
  </si>
  <si>
    <t>кормоуборочные комбайны</t>
  </si>
  <si>
    <t>4.2.</t>
  </si>
  <si>
    <t>Энергообеспеченность сельскохозяйственных организаций на 100 га посевной площади</t>
  </si>
  <si>
    <t>силы</t>
  </si>
  <si>
    <t>лошадиные  силы</t>
  </si>
  <si>
    <t>Задача 4.Техническая и технологическая модернизация</t>
  </si>
  <si>
    <t>Ввод (приобретение) жилья для граждан, проживающих в сельской местности, в том числе для молодых семей и молодых специалистов на селе</t>
  </si>
  <si>
    <t>В том числе для обеспечения жильем молодых семей и молодых специалистов</t>
  </si>
  <si>
    <t xml:space="preserve">Руководитель МКУ Управления сельского хозяйства </t>
  </si>
  <si>
    <t>муниципального района Большеглушицкий</t>
  </si>
  <si>
    <t>А.А.Акимов</t>
  </si>
  <si>
    <t>Исполнитель: Зам. руководителя  Звонарева Т.В. тел. 88467321842</t>
  </si>
  <si>
    <t>______________________</t>
  </si>
  <si>
    <t>Оценка достижения целевых показателей муниципальной  программы за 2017 год</t>
  </si>
  <si>
    <t>Задача 1. Развитие подотрасли растениеводства</t>
  </si>
  <si>
    <t>Сохранение размера посевных площадей,занятых зерновыми,зернобобовыми и кормовыми культурами</t>
  </si>
  <si>
    <t>тыс.га</t>
  </si>
  <si>
    <t>Размер застрахованной посевной площади</t>
  </si>
  <si>
    <t>Доля площади, засеваемой элитными семенами, в общей площади посевов</t>
  </si>
  <si>
    <t>1.5.</t>
  </si>
  <si>
    <t>Задача 2.Развитие подотрасли животноводства</t>
  </si>
  <si>
    <t>Производство молока в с/х организациях , КФХ и ИП</t>
  </si>
  <si>
    <t>Численность товарного поголовья коров специализированных мясных пород в с/х организациях,КФХ,включая ИП</t>
  </si>
  <si>
    <t>голов</t>
  </si>
  <si>
    <t>2.5.</t>
  </si>
  <si>
    <t>Сохранность племенного условного маточного поголовья с/х животных к уровню предыдущего года</t>
  </si>
  <si>
    <t>2.6.</t>
  </si>
  <si>
    <t>Реализация племенного молодняка КРС  молочных и мясных пород на 100 голов маток</t>
  </si>
  <si>
    <t>Задача 3.Устойчвое развитие сельских территорий</t>
  </si>
  <si>
    <t>кв. м</t>
  </si>
  <si>
    <t xml:space="preserve"> кв. м</t>
  </si>
  <si>
    <t>Ввод в действие плоскостных спортивных сооружений</t>
  </si>
  <si>
    <r>
      <t xml:space="preserve">Ответственный исполнитель: </t>
    </r>
    <r>
      <rPr>
        <u/>
        <sz val="12"/>
        <rFont val="Times New Roman"/>
        <family val="1"/>
        <charset val="204"/>
      </rPr>
      <t xml:space="preserve"> МКУ Управление сельского хозяйства муниципального района Большеглушицкий</t>
    </r>
  </si>
  <si>
    <t>Индекс производства продукции сельского хозяйства в хозяйствах всех категорий (в сопоставимых ценах)</t>
  </si>
  <si>
    <t>Индекс производства продукции растениеводства (в сопоставимых ценах)</t>
  </si>
  <si>
    <t>Индекс производства продукции животноводства (в сопоставимых ценах)</t>
  </si>
  <si>
    <t>Индекс физического объема инвестиций в основной капитал сельского хозяйства</t>
  </si>
  <si>
    <t>Рентабельность сельскохозяйственных организаций (с учетом субсидий)</t>
  </si>
  <si>
    <t xml:space="preserve">Среднемесячная номинальная заработная плата в сельском хозяйстве </t>
  </si>
  <si>
    <t>Картофеля</t>
  </si>
  <si>
    <t xml:space="preserve">Рост применения биологических средств защиты растений и микробиологических удобрений в растениеводстве </t>
  </si>
  <si>
    <t xml:space="preserve">Удельный вес отходов сельскохозяйственного производства, переработанных методами биотехнологии </t>
  </si>
  <si>
    <t>Удельный вес застрахованных посевных площадей в общей посевной площади</t>
  </si>
  <si>
    <t>Удельный вес площади, засеваемой элитными семенами, в общей площади посевов</t>
  </si>
  <si>
    <t>Внесение минеральных удобрений</t>
  </si>
  <si>
    <t>Внесение минеральных удобрений на 1 гектар посевной площади</t>
  </si>
  <si>
    <t>Производство молока в хозяйствах всех категорий</t>
  </si>
  <si>
    <t>Поголовье крупного рогатого скота специализированных мясных пород и помесного скота, полученного от скрещивания со специализированными мясными породами, в сельскохозяйственных      организациях, крестьянских фермерских хозяйствах, включая индивидуальных предпринимателей</t>
  </si>
  <si>
    <t>Поголовье крупного рогатого скота молочного направления, полученного от высокопродуктивного скота методом естественного и искусственного скрещивания в сельскохозяйственных организациях, крестьянских (фермерских) хозяйствах, включая индивидуальных предпринимателей</t>
  </si>
  <si>
    <t>Объемы приобретения новой техники сельскохозяйственными товаропроизводителями всех форм собственности (включая ЛПХ):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</si>
  <si>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</si>
  <si>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</si>
  <si>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</si>
  <si>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</si>
  <si>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</si>
  <si>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</si>
  <si>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</si>
  <si>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</si>
  <si>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</si>
  <si>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</si>
  <si>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</si>
  <si>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</si>
  <si>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</si>
  <si>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</si>
  <si>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</si>
  <si>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</si>
  <si>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</si>
  <si>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</si>
  <si>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</si>
  <si>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</si>
  <si>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</si>
  <si>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в процентах к предыдущему году</t>
  </si>
  <si>
    <t>рублей</t>
  </si>
  <si>
    <t xml:space="preserve">    тыс. тонн</t>
  </si>
  <si>
    <t>процентов к 2010 году</t>
  </si>
  <si>
    <t>кг д.в.</t>
  </si>
  <si>
    <t>лошадиные силы</t>
  </si>
  <si>
    <t>Объемы приобретения нового оборудования для молочного и мясного скотоводства в сельскохозяйственных организациях, крестьянских фермер-ских)хозяйствах, включая индивидуальных пред-принимателей</t>
  </si>
  <si>
    <r>
      <t>плановый показатель</t>
    </r>
    <r>
      <rPr>
        <sz val="11"/>
        <color rgb="FFFF0000"/>
        <rFont val="Times New Roman"/>
        <family val="1"/>
        <charset val="204"/>
      </rPr>
      <t xml:space="preserve"> </t>
    </r>
  </si>
  <si>
    <t>Поголовье коров в хозяйствах всех категорий</t>
  </si>
  <si>
    <t>15.1</t>
  </si>
  <si>
    <t>22.</t>
  </si>
  <si>
    <t>Количество вовлеченных в субъекты МСП осуществляющих деятельность в сфере сельского хозяйства,в том числе за счет средств господдержки</t>
  </si>
  <si>
    <t>человек</t>
  </si>
  <si>
    <t>23.</t>
  </si>
  <si>
    <t>Количество принятых членов в сельскохозяйственных потребительских кооперативов ( кроме кредитных ) из числа субъектов МСП, включая личные подсобные хозяйства и крестьянские (фермерские), в году предоставления государственной поддепжки</t>
  </si>
  <si>
    <t>га</t>
  </si>
  <si>
    <t>24.</t>
  </si>
  <si>
    <t>Введение в эксплуатацию мелиорируемых земель за счет реконструкции, технологического перевооружения и строительства новых мелиоративных систем общего и индивидуального пользования</t>
  </si>
  <si>
    <t>едениц</t>
  </si>
  <si>
    <t>Т.В. Звонарева</t>
  </si>
  <si>
    <t>текущтй показатель</t>
  </si>
  <si>
    <t>Степень достижения показателя(гр.5/гр.4)</t>
  </si>
  <si>
    <t>Приложение 2/а к годовому отчету о ходе реализации и оценки эффективности реализации муниципальной программы</t>
  </si>
  <si>
    <t>Оценка  степени выполнения мероприятий Программы и эффективности реализации программы за 2019 год</t>
  </si>
  <si>
    <t xml:space="preserve">Количество мероприятий </t>
  </si>
  <si>
    <t>степень выполнения мероприятий</t>
  </si>
  <si>
    <t>эффективность реализации программы (показатель R)</t>
  </si>
  <si>
    <t>уровень финансирования программы</t>
  </si>
  <si>
    <t xml:space="preserve">  голов</t>
  </si>
  <si>
    <t xml:space="preserve"> тн. д.в.</t>
  </si>
  <si>
    <t xml:space="preserve">  тонн</t>
  </si>
  <si>
    <t>Итого</t>
  </si>
  <si>
    <t xml:space="preserve">ИО руководителя МКУ Управления сельского хозяйства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</si>
</sst>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_р_._-;\-* #,##0.00_р_._-;_-* &quot;-&quot;??_р_._-;_-@_-"/>
    <numFmt numFmtId="165" formatCode="#,##0.0"/>
    <numFmt numFmtId="166" formatCode="0.0"/>
    <numFmt numFmtId="167" formatCode="000000"/>
    <numFmt numFmtId="168" formatCode="0.00000"/>
    <numFmt numFmtId="169" formatCode="#,##0.00000"/>
    <numFmt numFmtId="170" formatCode="_-* #,##0.0_р_._-;\-* #,##0.0_р_._-;_-* &quot;-&quot;?_р_._-;_-@_-"/>
    <numFmt numFmtId="171" formatCode="_-* #,##0.00000_р_._-;\-* #,##0.00000_р_._-;_-* &quot;-&quot;?????_р_._-;_-@_-"/>
    <numFmt numFmtId="172" formatCode="_-* #,##0.0_р_._-;\-* #,##0.0_р_._-;_-* &quot;-&quot;??_р_._-;_-@_-"/>
    <numFmt numFmtId="173" formatCode="_-* #,##0.0000_р_._-;\-* #,##0.0000_р_._-;_-* &quot;-&quot;??_р_._-;_-@_-"/>
    <numFmt numFmtId="174" formatCode="_-* #,##0.00000_р_._-;\-* #,##0.00000_р_._-;_-* &quot;-&quot;??_р_._-;_-@_-"/>
    <numFmt numFmtId="175" formatCode="0.000"/>
    <numFmt numFmtId="176" formatCode="#,##0.000_ ;\-#,##0.000\ "/>
  </numFmts>
  <fonts count="30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5"/>
      <color indexed="10"/>
      <name val="Times New Roman"/>
      <family val="1"/>
      <charset val="204"/>
    </font>
    <font>
      <b/>
      <sz val="15"/>
      <color indexed="10"/>
      <name val="Arial"/>
      <family val="2"/>
      <charset val="204"/>
    </font>
    <font>
      <sz val="8"/>
      <name val="Arial"/>
      <family val="2"/>
      <charset val="204"/>
    </font>
    <font>
      <sz val="13"/>
      <name val="Arial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3"/>
      <color rgb="FFFF0000"/>
      <name val="Times New Roman"/>
      <family val="1"/>
      <charset val="204"/>
    </font>
    <font>
      <sz val="12.5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0"/>
      <name val="Arial"/>
      <family val="2"/>
      <charset val="204"/>
    </font>
    <font>
      <u/>
      <sz val="14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6262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30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0" xfId="0" applyFont="1" applyFill="1"/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wrapText="1"/>
    </xf>
    <xf numFmtId="0" fontId="4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right"/>
    </xf>
    <xf numFmtId="49" fontId="8" fillId="0" borderId="0" xfId="0" applyNumberFormat="1" applyFont="1"/>
    <xf numFmtId="49" fontId="0" fillId="0" borderId="0" xfId="0" applyNumberFormat="1"/>
    <xf numFmtId="0" fontId="15" fillId="0" borderId="0" xfId="0" applyFont="1"/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Border="1" applyAlignment="1">
      <alignment vertical="center" wrapText="1"/>
    </xf>
    <xf numFmtId="49" fontId="13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165" fontId="12" fillId="0" borderId="0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wrapText="1"/>
    </xf>
    <xf numFmtId="0" fontId="16" fillId="0" borderId="0" xfId="0" applyFont="1"/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left"/>
    </xf>
    <xf numFmtId="0" fontId="13" fillId="0" borderId="7" xfId="0" applyFont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Alignment="1">
      <alignment wrapText="1"/>
    </xf>
    <xf numFmtId="164" fontId="12" fillId="0" borderId="1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168" fontId="12" fillId="0" borderId="0" xfId="0" applyNumberFormat="1" applyFont="1" applyFill="1" applyBorder="1" applyAlignment="1">
      <alignment horizontal="center" vertical="center" wrapText="1"/>
    </xf>
    <xf numFmtId="171" fontId="13" fillId="0" borderId="1" xfId="0" applyNumberFormat="1" applyFont="1" applyFill="1" applyBorder="1" applyAlignment="1">
      <alignment horizontal="center" vertical="center" wrapText="1"/>
    </xf>
    <xf numFmtId="171" fontId="12" fillId="0" borderId="1" xfId="0" applyNumberFormat="1" applyFont="1" applyFill="1" applyBorder="1" applyAlignment="1">
      <alignment horizontal="center" vertical="center" wrapText="1"/>
    </xf>
    <xf numFmtId="171" fontId="13" fillId="0" borderId="1" xfId="0" applyNumberFormat="1" applyFont="1" applyBorder="1" applyAlignment="1">
      <alignment horizontal="center" vertical="center" wrapText="1"/>
    </xf>
    <xf numFmtId="171" fontId="12" fillId="0" borderId="2" xfId="0" applyNumberFormat="1" applyFont="1" applyFill="1" applyBorder="1" applyAlignment="1">
      <alignment horizontal="center" vertical="center" wrapText="1"/>
    </xf>
    <xf numFmtId="171" fontId="5" fillId="0" borderId="1" xfId="0" applyNumberFormat="1" applyFont="1" applyBorder="1"/>
    <xf numFmtId="0" fontId="1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19" fillId="0" borderId="1" xfId="0" applyNumberFormat="1" applyFont="1" applyBorder="1" applyAlignment="1">
      <alignment horizontal="center" vertical="center" wrapText="1"/>
    </xf>
    <xf numFmtId="169" fontId="12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5" fontId="5" fillId="0" borderId="0" xfId="0" applyNumberFormat="1" applyFont="1"/>
    <xf numFmtId="170" fontId="12" fillId="0" borderId="1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165" fontId="12" fillId="0" borderId="1" xfId="0" applyNumberFormat="1" applyFont="1" applyFill="1" applyBorder="1" applyAlignment="1">
      <alignment horizontal="right" vertical="center" wrapText="1"/>
    </xf>
    <xf numFmtId="165" fontId="13" fillId="0" borderId="1" xfId="0" applyNumberFormat="1" applyFont="1" applyFill="1" applyBorder="1" applyAlignment="1">
      <alignment horizontal="right" vertical="center" wrapText="1"/>
    </xf>
    <xf numFmtId="165" fontId="12" fillId="0" borderId="2" xfId="0" applyNumberFormat="1" applyFont="1" applyFill="1" applyBorder="1" applyAlignment="1">
      <alignment horizontal="right" vertical="center" wrapText="1"/>
    </xf>
    <xf numFmtId="165" fontId="13" fillId="0" borderId="5" xfId="0" applyNumberFormat="1" applyFont="1" applyFill="1" applyBorder="1" applyAlignment="1">
      <alignment horizontal="right" vertical="center" wrapText="1"/>
    </xf>
    <xf numFmtId="164" fontId="13" fillId="0" borderId="1" xfId="1" applyFont="1" applyFill="1" applyBorder="1" applyAlignment="1">
      <alignment horizontal="right" vertical="center" wrapText="1"/>
    </xf>
    <xf numFmtId="164" fontId="12" fillId="0" borderId="1" xfId="1" applyFont="1" applyFill="1" applyBorder="1" applyAlignment="1">
      <alignment horizontal="right" vertical="center" wrapText="1"/>
    </xf>
    <xf numFmtId="164" fontId="12" fillId="0" borderId="1" xfId="1" applyFont="1" applyFill="1" applyBorder="1" applyAlignment="1">
      <alignment horizontal="center" vertical="center" wrapText="1"/>
    </xf>
    <xf numFmtId="164" fontId="13" fillId="0" borderId="1" xfId="1" applyFont="1" applyFill="1" applyBorder="1" applyAlignment="1">
      <alignment horizontal="center" vertical="center" wrapText="1"/>
    </xf>
    <xf numFmtId="164" fontId="5" fillId="0" borderId="1" xfId="1" applyFont="1" applyBorder="1"/>
    <xf numFmtId="172" fontId="13" fillId="0" borderId="1" xfId="1" applyNumberFormat="1" applyFont="1" applyFill="1" applyBorder="1" applyAlignment="1">
      <alignment horizontal="center" vertical="center" wrapText="1"/>
    </xf>
    <xf numFmtId="172" fontId="12" fillId="0" borderId="1" xfId="1" applyNumberFormat="1" applyFont="1" applyFill="1" applyBorder="1" applyAlignment="1">
      <alignment horizontal="center" vertical="center" wrapText="1"/>
    </xf>
    <xf numFmtId="172" fontId="13" fillId="0" borderId="1" xfId="0" applyNumberFormat="1" applyFont="1" applyFill="1" applyBorder="1" applyAlignment="1">
      <alignment horizontal="center" vertical="center" wrapText="1"/>
    </xf>
    <xf numFmtId="172" fontId="12" fillId="0" borderId="1" xfId="0" applyNumberFormat="1" applyFont="1" applyFill="1" applyBorder="1" applyAlignment="1">
      <alignment horizontal="center" vertical="center" wrapText="1"/>
    </xf>
    <xf numFmtId="172" fontId="12" fillId="0" borderId="2" xfId="0" applyNumberFormat="1" applyFont="1" applyFill="1" applyBorder="1" applyAlignment="1">
      <alignment horizontal="center" vertical="center" wrapText="1"/>
    </xf>
    <xf numFmtId="172" fontId="12" fillId="0" borderId="1" xfId="0" applyNumberFormat="1" applyFont="1" applyBorder="1"/>
    <xf numFmtId="172" fontId="13" fillId="0" borderId="5" xfId="0" applyNumberFormat="1" applyFont="1" applyFill="1" applyBorder="1" applyAlignment="1">
      <alignment horizontal="center" vertical="center" wrapText="1"/>
    </xf>
    <xf numFmtId="172" fontId="13" fillId="0" borderId="1" xfId="0" applyNumberFormat="1" applyFont="1" applyBorder="1" applyAlignment="1">
      <alignment horizontal="center" vertical="center" wrapText="1"/>
    </xf>
    <xf numFmtId="172" fontId="13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9" fontId="5" fillId="0" borderId="0" xfId="2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173" fontId="12" fillId="0" borderId="1" xfId="0" applyNumberFormat="1" applyFont="1" applyFill="1" applyBorder="1" applyAlignment="1">
      <alignment horizontal="center" vertical="center" wrapText="1"/>
    </xf>
    <xf numFmtId="174" fontId="12" fillId="0" borderId="1" xfId="0" applyNumberFormat="1" applyFont="1" applyFill="1" applyBorder="1" applyAlignment="1">
      <alignment horizontal="center" vertical="center" wrapText="1"/>
    </xf>
    <xf numFmtId="165" fontId="24" fillId="2" borderId="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6" fillId="0" borderId="12" xfId="0" applyFont="1" applyBorder="1" applyAlignment="1">
      <alignment vertical="top" wrapText="1"/>
    </xf>
    <xf numFmtId="0" fontId="26" fillId="0" borderId="13" xfId="0" applyFont="1" applyBorder="1" applyAlignment="1">
      <alignment horizontal="center" vertical="top" wrapText="1"/>
    </xf>
    <xf numFmtId="0" fontId="26" fillId="0" borderId="18" xfId="0" applyFont="1" applyBorder="1" applyAlignment="1">
      <alignment vertical="top" wrapText="1"/>
    </xf>
    <xf numFmtId="0" fontId="26" fillId="0" borderId="16" xfId="0" applyFont="1" applyBorder="1" applyAlignment="1">
      <alignment vertical="top" wrapText="1"/>
    </xf>
    <xf numFmtId="0" fontId="26" fillId="0" borderId="18" xfId="0" applyFont="1" applyBorder="1" applyAlignment="1">
      <alignment horizontal="center" vertical="top" wrapText="1"/>
    </xf>
    <xf numFmtId="0" fontId="25" fillId="0" borderId="18" xfId="0" applyFont="1" applyBorder="1" applyAlignment="1">
      <alignment vertical="top" wrapText="1"/>
    </xf>
    <xf numFmtId="0" fontId="26" fillId="0" borderId="17" xfId="0" applyFont="1" applyBorder="1" applyAlignment="1">
      <alignment horizontal="center" vertical="top" wrapText="1"/>
    </xf>
    <xf numFmtId="0" fontId="25" fillId="0" borderId="18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justify" vertical="top" wrapText="1"/>
    </xf>
    <xf numFmtId="0" fontId="26" fillId="0" borderId="18" xfId="0" applyFont="1" applyBorder="1" applyAlignment="1">
      <alignment horizontal="justify" vertical="top" wrapText="1"/>
    </xf>
    <xf numFmtId="0" fontId="26" fillId="0" borderId="14" xfId="0" applyFont="1" applyBorder="1" applyAlignment="1">
      <alignment vertical="top" wrapText="1"/>
    </xf>
    <xf numFmtId="0" fontId="26" fillId="0" borderId="15" xfId="0" applyFont="1" applyBorder="1" applyAlignment="1">
      <alignment vertical="top" wrapText="1"/>
    </xf>
    <xf numFmtId="0" fontId="26" fillId="0" borderId="16" xfId="0" applyFont="1" applyBorder="1" applyAlignment="1">
      <alignment vertical="top" wrapText="1"/>
    </xf>
    <xf numFmtId="0" fontId="26" fillId="0" borderId="16" xfId="0" applyFont="1" applyBorder="1" applyAlignment="1">
      <alignment horizontal="center" vertical="top" wrapText="1"/>
    </xf>
    <xf numFmtId="0" fontId="25" fillId="0" borderId="16" xfId="0" applyFont="1" applyBorder="1" applyAlignment="1">
      <alignment vertical="top" wrapText="1"/>
    </xf>
    <xf numFmtId="2" fontId="25" fillId="0" borderId="16" xfId="0" applyNumberFormat="1" applyFont="1" applyBorder="1" applyAlignment="1">
      <alignment vertical="top" wrapText="1"/>
    </xf>
    <xf numFmtId="2" fontId="25" fillId="0" borderId="18" xfId="0" applyNumberFormat="1" applyFont="1" applyBorder="1" applyAlignment="1">
      <alignment vertical="top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25" fillId="0" borderId="19" xfId="0" applyFont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0" xfId="0" applyFont="1" applyFill="1" applyBorder="1"/>
    <xf numFmtId="0" fontId="26" fillId="0" borderId="1" xfId="0" applyFont="1" applyBorder="1" applyAlignment="1">
      <alignment horizontal="center" vertical="top" wrapText="1"/>
    </xf>
    <xf numFmtId="0" fontId="25" fillId="0" borderId="21" xfId="0" applyFont="1" applyBorder="1" applyAlignment="1">
      <alignment horizontal="left" vertical="center" wrapText="1"/>
    </xf>
    <xf numFmtId="0" fontId="26" fillId="0" borderId="22" xfId="0" applyFont="1" applyBorder="1" applyAlignment="1">
      <alignment vertical="top" wrapText="1"/>
    </xf>
    <xf numFmtId="0" fontId="25" fillId="0" borderId="14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22" xfId="0" applyFont="1" applyBorder="1" applyAlignment="1">
      <alignment vertical="top" wrapText="1"/>
    </xf>
    <xf numFmtId="0" fontId="26" fillId="0" borderId="23" xfId="0" applyFont="1" applyBorder="1" applyAlignment="1">
      <alignment horizontal="justify" vertical="top" wrapText="1"/>
    </xf>
    <xf numFmtId="0" fontId="26" fillId="0" borderId="24" xfId="0" applyFont="1" applyBorder="1" applyAlignment="1">
      <alignment horizontal="center" vertical="top" wrapText="1"/>
    </xf>
    <xf numFmtId="0" fontId="26" fillId="0" borderId="25" xfId="0" applyFont="1" applyBorder="1" applyAlignment="1">
      <alignment vertical="top" wrapText="1"/>
    </xf>
    <xf numFmtId="0" fontId="14" fillId="0" borderId="25" xfId="0" applyFont="1" applyBorder="1" applyAlignment="1">
      <alignment vertical="top" wrapText="1"/>
    </xf>
    <xf numFmtId="0" fontId="25" fillId="0" borderId="25" xfId="0" applyFont="1" applyBorder="1" applyAlignment="1">
      <alignment vertical="top" wrapText="1"/>
    </xf>
    <xf numFmtId="0" fontId="25" fillId="0" borderId="19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5" fillId="0" borderId="18" xfId="0" applyFont="1" applyBorder="1" applyAlignment="1">
      <alignment horizontal="right" vertical="top" wrapText="1"/>
    </xf>
    <xf numFmtId="2" fontId="25" fillId="0" borderId="18" xfId="0" applyNumberFormat="1" applyFont="1" applyBorder="1" applyAlignment="1">
      <alignment horizontal="right" vertical="top" wrapText="1"/>
    </xf>
    <xf numFmtId="0" fontId="25" fillId="0" borderId="13" xfId="0" applyFont="1" applyBorder="1" applyAlignment="1">
      <alignment horizontal="right" vertical="top" wrapText="1"/>
    </xf>
    <xf numFmtId="2" fontId="25" fillId="0" borderId="12" xfId="0" applyNumberFormat="1" applyFont="1" applyBorder="1" applyAlignment="1">
      <alignment horizontal="right" vertical="top" wrapText="1"/>
    </xf>
    <xf numFmtId="2" fontId="25" fillId="0" borderId="16" xfId="0" applyNumberFormat="1" applyFont="1" applyBorder="1" applyAlignment="1">
      <alignment horizontal="right" vertical="top" wrapText="1"/>
    </xf>
    <xf numFmtId="0" fontId="26" fillId="0" borderId="18" xfId="0" applyFont="1" applyBorder="1" applyAlignment="1">
      <alignment horizontal="right" vertical="top" wrapText="1"/>
    </xf>
    <xf numFmtId="0" fontId="25" fillId="0" borderId="16" xfId="0" applyFont="1" applyBorder="1" applyAlignment="1">
      <alignment horizontal="right" vertical="top" wrapText="1"/>
    </xf>
    <xf numFmtId="176" fontId="25" fillId="0" borderId="13" xfId="1" applyNumberFormat="1" applyFont="1" applyBorder="1" applyAlignment="1">
      <alignment horizontal="right" vertical="top" wrapText="1"/>
    </xf>
    <xf numFmtId="175" fontId="25" fillId="0" borderId="18" xfId="0" applyNumberFormat="1" applyFont="1" applyBorder="1" applyAlignment="1">
      <alignment horizontal="right" vertical="top" wrapText="1"/>
    </xf>
    <xf numFmtId="0" fontId="25" fillId="0" borderId="12" xfId="0" applyFont="1" applyBorder="1" applyAlignment="1">
      <alignment horizontal="right" vertical="top" wrapText="1"/>
    </xf>
    <xf numFmtId="0" fontId="25" fillId="0" borderId="21" xfId="0" applyFont="1" applyBorder="1" applyAlignment="1">
      <alignment horizontal="right" vertical="top" wrapText="1"/>
    </xf>
    <xf numFmtId="175" fontId="25" fillId="0" borderId="12" xfId="0" applyNumberFormat="1" applyFont="1" applyBorder="1" applyAlignment="1">
      <alignment horizontal="right" vertical="top" wrapText="1"/>
    </xf>
    <xf numFmtId="0" fontId="26" fillId="0" borderId="17" xfId="0" applyFont="1" applyBorder="1" applyAlignment="1">
      <alignment vertical="top" wrapText="1"/>
    </xf>
    <xf numFmtId="0" fontId="26" fillId="0" borderId="17" xfId="0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2" fontId="25" fillId="0" borderId="17" xfId="0" applyNumberFormat="1" applyFont="1" applyBorder="1" applyAlignment="1">
      <alignment horizontal="right" vertical="top" wrapText="1"/>
    </xf>
    <xf numFmtId="2" fontId="2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27" fillId="0" borderId="1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/>
    </xf>
    <xf numFmtId="0" fontId="27" fillId="0" borderId="8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center" vertical="top"/>
    </xf>
    <xf numFmtId="0" fontId="0" fillId="0" borderId="11" xfId="0" applyBorder="1" applyAlignment="1">
      <alignment horizontal="left" vertical="top"/>
    </xf>
    <xf numFmtId="0" fontId="25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25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2" borderId="3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25" fillId="0" borderId="3" xfId="0" applyFont="1" applyFill="1" applyBorder="1" applyAlignment="1">
      <alignment horizontal="center" vertical="top"/>
    </xf>
    <xf numFmtId="2" fontId="25" fillId="2" borderId="1" xfId="0" applyNumberFormat="1" applyFont="1" applyFill="1" applyBorder="1" applyAlignment="1">
      <alignment horizontal="center" vertical="center" wrapText="1"/>
    </xf>
    <xf numFmtId="2" fontId="27" fillId="0" borderId="1" xfId="0" applyNumberFormat="1" applyFont="1" applyBorder="1" applyAlignment="1">
      <alignment horizontal="left" vertical="top" wrapText="1"/>
    </xf>
    <xf numFmtId="49" fontId="27" fillId="0" borderId="1" xfId="0" applyNumberFormat="1" applyFont="1" applyBorder="1" applyAlignment="1">
      <alignment horizontal="left" vertical="top" wrapText="1"/>
    </xf>
    <xf numFmtId="2" fontId="25" fillId="0" borderId="1" xfId="0" applyNumberFormat="1" applyFont="1" applyBorder="1" applyAlignment="1">
      <alignment horizontal="center" vertical="top"/>
    </xf>
    <xf numFmtId="166" fontId="25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2" fontId="0" fillId="0" borderId="0" xfId="0" applyNumberFormat="1"/>
    <xf numFmtId="0" fontId="1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2" fontId="12" fillId="0" borderId="7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49" fontId="13" fillId="0" borderId="7" xfId="0" applyNumberFormat="1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left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 wrapText="1"/>
    </xf>
    <xf numFmtId="0" fontId="13" fillId="0" borderId="8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67" fontId="12" fillId="0" borderId="2" xfId="0" applyNumberFormat="1" applyFont="1" applyFill="1" applyBorder="1" applyAlignment="1">
      <alignment horizontal="center" vertical="center" wrapText="1"/>
    </xf>
    <xf numFmtId="167" fontId="12" fillId="0" borderId="4" xfId="0" applyNumberFormat="1" applyFont="1" applyFill="1" applyBorder="1" applyAlignment="1">
      <alignment horizontal="center" vertical="center" wrapText="1"/>
    </xf>
    <xf numFmtId="167" fontId="12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49" fontId="13" fillId="0" borderId="0" xfId="0" applyNumberFormat="1" applyFont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2" fontId="25" fillId="0" borderId="1" xfId="0" applyNumberFormat="1" applyFont="1" applyBorder="1" applyAlignment="1">
      <alignment horizontal="center" vertical="center" wrapText="1"/>
    </xf>
    <xf numFmtId="2" fontId="25" fillId="0" borderId="2" xfId="0" applyNumberFormat="1" applyFont="1" applyBorder="1" applyAlignment="1">
      <alignment horizontal="center" vertical="center" wrapText="1"/>
    </xf>
    <xf numFmtId="2" fontId="25" fillId="0" borderId="5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left" wrapText="1"/>
    </xf>
    <xf numFmtId="0" fontId="28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 wrapText="1"/>
    </xf>
    <xf numFmtId="2" fontId="19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26" fillId="0" borderId="14" xfId="0" applyFont="1" applyBorder="1" applyAlignment="1">
      <alignment vertical="top" wrapText="1"/>
    </xf>
    <xf numFmtId="0" fontId="26" fillId="0" borderId="16" xfId="0" applyFont="1" applyBorder="1" applyAlignment="1">
      <alignment vertical="top" wrapText="1"/>
    </xf>
    <xf numFmtId="0" fontId="25" fillId="0" borderId="14" xfId="0" applyFont="1" applyBorder="1" applyAlignment="1">
      <alignment vertical="top" wrapText="1"/>
    </xf>
    <xf numFmtId="0" fontId="25" fillId="0" borderId="16" xfId="0" applyFont="1" applyBorder="1" applyAlignment="1">
      <alignment vertical="top" wrapText="1"/>
    </xf>
    <xf numFmtId="0" fontId="25" fillId="0" borderId="14" xfId="0" applyFont="1" applyBorder="1" applyAlignment="1">
      <alignment horizontal="center" vertical="top" wrapText="1"/>
    </xf>
    <xf numFmtId="0" fontId="25" fillId="0" borderId="16" xfId="0" applyFont="1" applyBorder="1" applyAlignment="1">
      <alignment horizontal="center" vertical="top" wrapText="1"/>
    </xf>
    <xf numFmtId="10" fontId="25" fillId="0" borderId="14" xfId="0" applyNumberFormat="1" applyFont="1" applyBorder="1" applyAlignment="1">
      <alignment vertical="top" wrapText="1"/>
    </xf>
    <xf numFmtId="10" fontId="25" fillId="0" borderId="16" xfId="0" applyNumberFormat="1" applyFont="1" applyBorder="1" applyAlignment="1">
      <alignment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26" fillId="0" borderId="1" xfId="0" applyFont="1" applyBorder="1" applyAlignment="1">
      <alignment vertical="top" wrapText="1"/>
    </xf>
    <xf numFmtId="0" fontId="26" fillId="0" borderId="1" xfId="0" applyFont="1" applyBorder="1" applyAlignment="1">
      <alignment horizontal="right" vertical="top" wrapText="1"/>
    </xf>
    <xf numFmtId="0" fontId="25" fillId="0" borderId="1" xfId="0" applyFont="1" applyBorder="1" applyAlignment="1">
      <alignment horizontal="right" vertical="top" wrapText="1"/>
    </xf>
    <xf numFmtId="2" fontId="25" fillId="0" borderId="1" xfId="0" applyNumberFormat="1" applyFont="1" applyBorder="1" applyAlignment="1">
      <alignment horizontal="righ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43"/>
  <sheetViews>
    <sheetView topLeftCell="A126" zoomScale="77" zoomScaleNormal="77" zoomScaleSheetLayoutView="75" workbookViewId="0">
      <selection activeCell="D130" sqref="D130"/>
    </sheetView>
  </sheetViews>
  <sheetFormatPr defaultRowHeight="12.75" x14ac:dyDescent="0.2"/>
  <cols>
    <col min="1" max="1" width="6.140625" style="19" customWidth="1"/>
    <col min="2" max="2" width="42.42578125" customWidth="1"/>
    <col min="3" max="3" width="17.28515625" style="16" customWidth="1"/>
    <col min="4" max="4" width="20.7109375" customWidth="1"/>
    <col min="5" max="5" width="24.42578125" customWidth="1"/>
    <col min="6" max="6" width="21.140625" customWidth="1"/>
    <col min="7" max="7" width="18.5703125" customWidth="1"/>
    <col min="8" max="8" width="75.140625" customWidth="1"/>
    <col min="9" max="9" width="13.42578125" style="8" customWidth="1"/>
    <col min="10" max="10" width="25.42578125" customWidth="1"/>
    <col min="11" max="13" width="9.28515625" bestFit="1" customWidth="1"/>
    <col min="14" max="14" width="10.140625" bestFit="1" customWidth="1"/>
    <col min="15" max="15" width="11.28515625" customWidth="1"/>
  </cols>
  <sheetData>
    <row r="1" spans="1:9" ht="15.75" x14ac:dyDescent="0.25">
      <c r="A1" s="192" t="s">
        <v>0</v>
      </c>
      <c r="B1" s="192"/>
      <c r="C1" s="192"/>
      <c r="D1" s="192"/>
      <c r="E1" s="192"/>
      <c r="F1" s="192"/>
      <c r="G1" s="192"/>
      <c r="H1" s="192"/>
    </row>
    <row r="2" spans="1:9" ht="15.75" x14ac:dyDescent="0.25">
      <c r="A2" s="192"/>
      <c r="B2" s="192"/>
      <c r="C2" s="192"/>
      <c r="D2" s="192"/>
      <c r="E2" s="192"/>
      <c r="F2" s="192"/>
      <c r="G2" s="192"/>
      <c r="H2" s="192"/>
    </row>
    <row r="3" spans="1:9" ht="15.75" x14ac:dyDescent="0.25">
      <c r="A3" s="17"/>
      <c r="B3" s="12"/>
      <c r="C3" s="14"/>
      <c r="D3" s="12"/>
      <c r="E3" s="12"/>
      <c r="F3" s="12"/>
      <c r="G3" s="12"/>
      <c r="H3" s="12"/>
    </row>
    <row r="4" spans="1:9" ht="20.25" x14ac:dyDescent="0.3">
      <c r="A4" s="193" t="s">
        <v>67</v>
      </c>
      <c r="B4" s="193"/>
      <c r="C4" s="193"/>
      <c r="D4" s="193"/>
      <c r="E4" s="193"/>
      <c r="F4" s="193"/>
      <c r="G4" s="193"/>
      <c r="H4" s="193"/>
    </row>
    <row r="6" spans="1:9" ht="28.5" customHeight="1" x14ac:dyDescent="0.2">
      <c r="A6" s="194" t="s">
        <v>6</v>
      </c>
      <c r="B6" s="194"/>
      <c r="C6" s="195" t="s">
        <v>26</v>
      </c>
      <c r="D6" s="195"/>
      <c r="E6" s="195"/>
      <c r="F6" s="195"/>
      <c r="G6" s="195"/>
      <c r="H6" s="195"/>
    </row>
    <row r="7" spans="1:9" ht="30" customHeight="1" x14ac:dyDescent="0.2">
      <c r="A7" s="99" t="s">
        <v>99</v>
      </c>
      <c r="B7" s="99"/>
      <c r="C7" s="100"/>
      <c r="D7" s="99"/>
      <c r="E7" s="99"/>
      <c r="F7" s="99"/>
      <c r="G7" s="99"/>
      <c r="H7" s="99"/>
    </row>
    <row r="8" spans="1:9" ht="35.25" customHeight="1" x14ac:dyDescent="0.2">
      <c r="A8" s="191" t="s">
        <v>100</v>
      </c>
      <c r="B8" s="191"/>
      <c r="C8" s="191"/>
      <c r="D8" s="191"/>
      <c r="E8" s="191"/>
      <c r="F8" s="191"/>
      <c r="G8" s="191"/>
      <c r="H8" s="191"/>
    </row>
    <row r="9" spans="1:9" s="10" customFormat="1" ht="23.25" customHeight="1" x14ac:dyDescent="0.3">
      <c r="A9" s="18"/>
      <c r="B9" s="9"/>
      <c r="C9" s="15"/>
      <c r="D9" s="9"/>
      <c r="E9" s="9"/>
      <c r="F9" s="9"/>
      <c r="G9" s="9"/>
      <c r="H9" s="9"/>
    </row>
    <row r="10" spans="1:9" ht="26.25" customHeight="1" x14ac:dyDescent="0.2">
      <c r="A10" s="213" t="s">
        <v>1</v>
      </c>
      <c r="B10" s="196" t="s">
        <v>12</v>
      </c>
      <c r="C10" s="196" t="s">
        <v>11</v>
      </c>
      <c r="D10" s="205" t="s">
        <v>13</v>
      </c>
      <c r="E10" s="206"/>
      <c r="F10" s="206"/>
      <c r="G10" s="207"/>
      <c r="H10" s="196" t="s">
        <v>4</v>
      </c>
    </row>
    <row r="11" spans="1:9" ht="15" customHeight="1" x14ac:dyDescent="0.2">
      <c r="A11" s="213"/>
      <c r="B11" s="196"/>
      <c r="C11" s="196"/>
      <c r="D11" s="196" t="s">
        <v>14</v>
      </c>
      <c r="E11" s="196" t="s">
        <v>15</v>
      </c>
      <c r="F11" s="196" t="s">
        <v>72</v>
      </c>
      <c r="G11" s="221" t="s">
        <v>73</v>
      </c>
      <c r="H11" s="196"/>
    </row>
    <row r="12" spans="1:9" ht="72" customHeight="1" x14ac:dyDescent="0.2">
      <c r="A12" s="213"/>
      <c r="B12" s="196"/>
      <c r="C12" s="196"/>
      <c r="D12" s="196"/>
      <c r="E12" s="196"/>
      <c r="F12" s="196"/>
      <c r="G12" s="222"/>
      <c r="H12" s="196"/>
    </row>
    <row r="13" spans="1:9" ht="16.5" x14ac:dyDescent="0.2">
      <c r="A13" s="21">
        <v>1</v>
      </c>
      <c r="B13" s="22">
        <v>2</v>
      </c>
      <c r="C13" s="22">
        <v>3</v>
      </c>
      <c r="D13" s="22">
        <v>4</v>
      </c>
      <c r="E13" s="22">
        <v>5</v>
      </c>
      <c r="F13" s="22">
        <v>6</v>
      </c>
      <c r="G13" s="22">
        <v>7</v>
      </c>
      <c r="H13" s="22">
        <v>8</v>
      </c>
    </row>
    <row r="14" spans="1:9" s="1" customFormat="1" ht="18.75" customHeight="1" x14ac:dyDescent="0.2">
      <c r="A14" s="43"/>
      <c r="B14" s="203" t="s">
        <v>27</v>
      </c>
      <c r="C14" s="203"/>
      <c r="D14" s="203"/>
      <c r="E14" s="203"/>
      <c r="F14" s="203"/>
      <c r="G14" s="203"/>
      <c r="H14" s="204"/>
      <c r="I14" s="7"/>
    </row>
    <row r="15" spans="1:9" s="1" customFormat="1" ht="35.25" customHeight="1" x14ac:dyDescent="0.2">
      <c r="A15" s="223" t="s">
        <v>28</v>
      </c>
      <c r="B15" s="203"/>
      <c r="C15" s="203"/>
      <c r="D15" s="203"/>
      <c r="E15" s="203"/>
      <c r="F15" s="203"/>
      <c r="G15" s="203"/>
      <c r="H15" s="204"/>
      <c r="I15" s="7"/>
    </row>
    <row r="16" spans="1:9" s="5" customFormat="1" ht="57.75" customHeight="1" x14ac:dyDescent="0.2">
      <c r="A16" s="215">
        <v>1</v>
      </c>
      <c r="B16" s="200" t="s">
        <v>29</v>
      </c>
      <c r="C16" s="26" t="s">
        <v>19</v>
      </c>
      <c r="D16" s="89">
        <f>D18+D19</f>
        <v>1123.2</v>
      </c>
      <c r="E16" s="89">
        <f>E18+E19</f>
        <v>1123.2</v>
      </c>
      <c r="F16" s="89">
        <f>E16-D16</f>
        <v>0</v>
      </c>
      <c r="G16" s="95">
        <f>E16/D16*100</f>
        <v>100</v>
      </c>
      <c r="H16" s="24"/>
      <c r="I16" s="7"/>
    </row>
    <row r="17" spans="1:9" s="5" customFormat="1" ht="43.5" customHeight="1" x14ac:dyDescent="0.2">
      <c r="A17" s="216"/>
      <c r="B17" s="201"/>
      <c r="C17" s="27" t="s">
        <v>16</v>
      </c>
      <c r="D17" s="65">
        <v>0</v>
      </c>
      <c r="E17" s="65">
        <v>0</v>
      </c>
      <c r="F17" s="84">
        <f t="shared" ref="F17:F47" si="0">E17-D17</f>
        <v>0</v>
      </c>
      <c r="G17" s="95">
        <v>0</v>
      </c>
      <c r="H17" s="24"/>
      <c r="I17" s="7"/>
    </row>
    <row r="18" spans="1:9" s="5" customFormat="1" ht="54.75" customHeight="1" x14ac:dyDescent="0.2">
      <c r="A18" s="216"/>
      <c r="B18" s="201"/>
      <c r="C18" s="27" t="s">
        <v>5</v>
      </c>
      <c r="D18" s="65">
        <v>0</v>
      </c>
      <c r="E18" s="65">
        <v>0</v>
      </c>
      <c r="F18" s="84">
        <f t="shared" si="0"/>
        <v>0</v>
      </c>
      <c r="G18" s="95">
        <v>0</v>
      </c>
      <c r="H18" s="24"/>
      <c r="I18" s="7"/>
    </row>
    <row r="19" spans="1:9" s="5" customFormat="1" ht="43.5" customHeight="1" x14ac:dyDescent="0.2">
      <c r="A19" s="216"/>
      <c r="B19" s="201"/>
      <c r="C19" s="27" t="s">
        <v>17</v>
      </c>
      <c r="D19" s="90">
        <v>1123.2</v>
      </c>
      <c r="E19" s="90">
        <v>1123.2</v>
      </c>
      <c r="F19" s="84">
        <f t="shared" si="0"/>
        <v>0</v>
      </c>
      <c r="G19" s="95">
        <f t="shared" ref="G19:G45" si="1">E19/D19*100</f>
        <v>100</v>
      </c>
      <c r="H19" s="24"/>
      <c r="I19" s="7"/>
    </row>
    <row r="20" spans="1:9" s="5" customFormat="1" ht="68.25" customHeight="1" x14ac:dyDescent="0.2">
      <c r="A20" s="216"/>
      <c r="B20" s="201"/>
      <c r="C20" s="27" t="s">
        <v>71</v>
      </c>
      <c r="D20" s="65">
        <v>0</v>
      </c>
      <c r="E20" s="65">
        <v>0</v>
      </c>
      <c r="F20" s="84">
        <f t="shared" si="0"/>
        <v>0</v>
      </c>
      <c r="G20" s="95">
        <v>0</v>
      </c>
      <c r="H20" s="24"/>
      <c r="I20" s="7"/>
    </row>
    <row r="21" spans="1:9" s="5" customFormat="1" ht="54.75" customHeight="1" x14ac:dyDescent="0.2">
      <c r="A21" s="217"/>
      <c r="B21" s="202"/>
      <c r="C21" s="27" t="s">
        <v>82</v>
      </c>
      <c r="D21" s="65">
        <v>0</v>
      </c>
      <c r="E21" s="65">
        <v>0</v>
      </c>
      <c r="F21" s="84">
        <f t="shared" si="0"/>
        <v>0</v>
      </c>
      <c r="G21" s="95">
        <v>0</v>
      </c>
      <c r="H21" s="24"/>
      <c r="I21" s="7"/>
    </row>
    <row r="22" spans="1:9" s="1" customFormat="1" ht="16.5" x14ac:dyDescent="0.2">
      <c r="A22" s="224" t="s">
        <v>20</v>
      </c>
      <c r="B22" s="208" t="s">
        <v>30</v>
      </c>
      <c r="C22" s="29" t="s">
        <v>19</v>
      </c>
      <c r="D22" s="94">
        <f>SUM(D23:D27)</f>
        <v>628.90481999999997</v>
      </c>
      <c r="E22" s="94">
        <f>SUM(E23:E27)</f>
        <v>628.90481999999997</v>
      </c>
      <c r="F22" s="84">
        <f t="shared" si="0"/>
        <v>0</v>
      </c>
      <c r="G22" s="95">
        <f t="shared" si="1"/>
        <v>100</v>
      </c>
      <c r="H22" s="30"/>
      <c r="I22" s="7"/>
    </row>
    <row r="23" spans="1:9" s="2" customFormat="1" ht="33" x14ac:dyDescent="0.2">
      <c r="A23" s="225"/>
      <c r="B23" s="208"/>
      <c r="C23" s="55" t="s">
        <v>16</v>
      </c>
      <c r="D23" s="65">
        <v>0</v>
      </c>
      <c r="E23" s="65">
        <v>0</v>
      </c>
      <c r="F23" s="84">
        <f t="shared" si="0"/>
        <v>0</v>
      </c>
      <c r="G23" s="95">
        <v>0</v>
      </c>
      <c r="H23" s="30"/>
      <c r="I23" s="8"/>
    </row>
    <row r="24" spans="1:9" s="5" customFormat="1" ht="48.75" customHeight="1" x14ac:dyDescent="0.2">
      <c r="A24" s="225"/>
      <c r="B24" s="208"/>
      <c r="C24" s="55" t="s">
        <v>5</v>
      </c>
      <c r="D24" s="65">
        <v>0</v>
      </c>
      <c r="E24" s="65">
        <v>0</v>
      </c>
      <c r="F24" s="84">
        <f t="shared" si="0"/>
        <v>0</v>
      </c>
      <c r="G24" s="95">
        <v>0</v>
      </c>
      <c r="H24" s="31"/>
      <c r="I24" s="7"/>
    </row>
    <row r="25" spans="1:9" s="5" customFormat="1" ht="48.75" customHeight="1" x14ac:dyDescent="0.2">
      <c r="A25" s="225"/>
      <c r="B25" s="208"/>
      <c r="C25" s="55" t="s">
        <v>17</v>
      </c>
      <c r="D25" s="90">
        <v>628.90481999999997</v>
      </c>
      <c r="E25" s="90">
        <v>628.90481999999997</v>
      </c>
      <c r="F25" s="84">
        <f t="shared" si="0"/>
        <v>0</v>
      </c>
      <c r="G25" s="95">
        <f t="shared" si="1"/>
        <v>100</v>
      </c>
      <c r="H25" s="31"/>
      <c r="I25" s="7"/>
    </row>
    <row r="26" spans="1:9" s="5" customFormat="1" ht="48.75" customHeight="1" x14ac:dyDescent="0.2">
      <c r="A26" s="225"/>
      <c r="B26" s="208"/>
      <c r="C26" s="55" t="s">
        <v>71</v>
      </c>
      <c r="D26" s="65">
        <v>0</v>
      </c>
      <c r="E26" s="65">
        <v>0</v>
      </c>
      <c r="F26" s="84">
        <f t="shared" si="0"/>
        <v>0</v>
      </c>
      <c r="G26" s="95">
        <v>0</v>
      </c>
      <c r="H26" s="31"/>
      <c r="I26" s="7"/>
    </row>
    <row r="27" spans="1:9" s="5" customFormat="1" ht="33" x14ac:dyDescent="0.2">
      <c r="A27" s="225"/>
      <c r="B27" s="208"/>
      <c r="C27" s="59" t="s">
        <v>82</v>
      </c>
      <c r="D27" s="65">
        <v>0</v>
      </c>
      <c r="E27" s="65">
        <v>0</v>
      </c>
      <c r="F27" s="84">
        <f t="shared" si="0"/>
        <v>0</v>
      </c>
      <c r="G27" s="95">
        <v>0</v>
      </c>
      <c r="H27" s="24"/>
      <c r="I27" s="7"/>
    </row>
    <row r="28" spans="1:9" s="5" customFormat="1" ht="49.5" customHeight="1" x14ac:dyDescent="0.2">
      <c r="A28" s="218" t="s">
        <v>21</v>
      </c>
      <c r="B28" s="197" t="s">
        <v>31</v>
      </c>
      <c r="C28" s="29" t="s">
        <v>19</v>
      </c>
      <c r="D28" s="66">
        <v>0</v>
      </c>
      <c r="E28" s="66">
        <f>SUM(E29:E31)</f>
        <v>0</v>
      </c>
      <c r="F28" s="84">
        <f t="shared" si="0"/>
        <v>0</v>
      </c>
      <c r="G28" s="95">
        <v>0</v>
      </c>
      <c r="H28" s="96"/>
      <c r="I28" s="7"/>
    </row>
    <row r="29" spans="1:9" s="5" customFormat="1" ht="33" x14ac:dyDescent="0.2">
      <c r="A29" s="219"/>
      <c r="B29" s="198"/>
      <c r="C29" s="23" t="s">
        <v>16</v>
      </c>
      <c r="D29" s="65">
        <v>0</v>
      </c>
      <c r="E29" s="65">
        <v>0</v>
      </c>
      <c r="F29" s="84">
        <f t="shared" si="0"/>
        <v>0</v>
      </c>
      <c r="G29" s="95">
        <v>0</v>
      </c>
      <c r="H29" s="96"/>
      <c r="I29" s="7"/>
    </row>
    <row r="30" spans="1:9" s="5" customFormat="1" ht="36" customHeight="1" x14ac:dyDescent="0.2">
      <c r="A30" s="219"/>
      <c r="B30" s="198"/>
      <c r="C30" s="59" t="s">
        <v>82</v>
      </c>
      <c r="D30" s="65">
        <v>0</v>
      </c>
      <c r="E30" s="65">
        <v>0</v>
      </c>
      <c r="F30" s="84">
        <f t="shared" si="0"/>
        <v>0</v>
      </c>
      <c r="G30" s="95">
        <v>0</v>
      </c>
      <c r="H30" s="96"/>
      <c r="I30" s="7"/>
    </row>
    <row r="31" spans="1:9" s="5" customFormat="1" ht="33" x14ac:dyDescent="0.2">
      <c r="A31" s="220"/>
      <c r="B31" s="199"/>
      <c r="C31" s="59" t="s">
        <v>82</v>
      </c>
      <c r="D31" s="65">
        <v>0</v>
      </c>
      <c r="E31" s="65">
        <v>0</v>
      </c>
      <c r="F31" s="84">
        <f t="shared" si="0"/>
        <v>0</v>
      </c>
      <c r="G31" s="95">
        <v>0</v>
      </c>
      <c r="H31" s="24"/>
      <c r="I31" s="7"/>
    </row>
    <row r="32" spans="1:9" s="5" customFormat="1" ht="52.5" customHeight="1" x14ac:dyDescent="0.2">
      <c r="A32" s="218" t="s">
        <v>22</v>
      </c>
      <c r="B32" s="197" t="s">
        <v>32</v>
      </c>
      <c r="C32" s="29" t="s">
        <v>19</v>
      </c>
      <c r="D32" s="66">
        <v>0</v>
      </c>
      <c r="E32" s="64">
        <f>SUM(E33:E40)</f>
        <v>0</v>
      </c>
      <c r="F32" s="85">
        <f t="shared" si="0"/>
        <v>0</v>
      </c>
      <c r="G32" s="95">
        <v>0</v>
      </c>
      <c r="H32" s="25"/>
      <c r="I32" s="7"/>
    </row>
    <row r="33" spans="1:9" s="5" customFormat="1" ht="33" hidden="1" customHeight="1" x14ac:dyDescent="0.2">
      <c r="A33" s="219"/>
      <c r="B33" s="198"/>
      <c r="C33" s="23" t="s">
        <v>16</v>
      </c>
      <c r="D33" s="65"/>
      <c r="E33" s="65"/>
      <c r="F33" s="84">
        <f t="shared" si="0"/>
        <v>0</v>
      </c>
      <c r="G33" s="95" t="e">
        <f t="shared" si="1"/>
        <v>#DIV/0!</v>
      </c>
      <c r="H33" s="24"/>
      <c r="I33" s="7"/>
    </row>
    <row r="34" spans="1:9" s="5" customFormat="1" ht="45.75" hidden="1" customHeight="1" x14ac:dyDescent="0.2">
      <c r="A34" s="219"/>
      <c r="B34" s="198"/>
      <c r="C34" s="23" t="s">
        <v>5</v>
      </c>
      <c r="D34" s="65"/>
      <c r="E34" s="65"/>
      <c r="F34" s="84">
        <f t="shared" si="0"/>
        <v>0</v>
      </c>
      <c r="G34" s="95" t="e">
        <f t="shared" si="1"/>
        <v>#DIV/0!</v>
      </c>
      <c r="H34" s="24"/>
    </row>
    <row r="35" spans="1:9" s="5" customFormat="1" ht="45.75" customHeight="1" x14ac:dyDescent="0.2">
      <c r="A35" s="219"/>
      <c r="B35" s="198"/>
      <c r="C35" s="53" t="s">
        <v>16</v>
      </c>
      <c r="D35" s="65">
        <v>0</v>
      </c>
      <c r="E35" s="65">
        <v>0</v>
      </c>
      <c r="F35" s="84">
        <f t="shared" si="0"/>
        <v>0</v>
      </c>
      <c r="G35" s="95">
        <v>0</v>
      </c>
      <c r="H35" s="24"/>
    </row>
    <row r="36" spans="1:9" s="5" customFormat="1" ht="51.75" customHeight="1" x14ac:dyDescent="0.2">
      <c r="A36" s="219"/>
      <c r="B36" s="198"/>
      <c r="C36" s="53" t="s">
        <v>5</v>
      </c>
      <c r="D36" s="65">
        <v>0</v>
      </c>
      <c r="E36" s="65">
        <v>0</v>
      </c>
      <c r="F36" s="84">
        <f t="shared" si="0"/>
        <v>0</v>
      </c>
      <c r="G36" s="95">
        <v>0</v>
      </c>
      <c r="H36" s="24"/>
    </row>
    <row r="37" spans="1:9" s="5" customFormat="1" ht="45.75" customHeight="1" x14ac:dyDescent="0.2">
      <c r="A37" s="219"/>
      <c r="B37" s="198"/>
      <c r="C37" s="53" t="s">
        <v>17</v>
      </c>
      <c r="D37" s="65">
        <v>0</v>
      </c>
      <c r="E37" s="65">
        <v>0</v>
      </c>
      <c r="F37" s="84">
        <f t="shared" si="0"/>
        <v>0</v>
      </c>
      <c r="G37" s="95">
        <v>0</v>
      </c>
      <c r="H37" s="24"/>
    </row>
    <row r="38" spans="1:9" s="5" customFormat="1" ht="69.75" customHeight="1" x14ac:dyDescent="0.2">
      <c r="A38" s="219"/>
      <c r="B38" s="198"/>
      <c r="C38" s="59" t="s">
        <v>71</v>
      </c>
      <c r="D38" s="65">
        <v>0</v>
      </c>
      <c r="E38" s="65">
        <v>0</v>
      </c>
      <c r="F38" s="84">
        <f t="shared" si="0"/>
        <v>0</v>
      </c>
      <c r="G38" s="95">
        <v>0</v>
      </c>
      <c r="H38" s="24"/>
    </row>
    <row r="39" spans="1:9" s="5" customFormat="1" ht="50.25" customHeight="1" x14ac:dyDescent="0.2">
      <c r="A39" s="219"/>
      <c r="B39" s="198"/>
      <c r="C39" s="59" t="s">
        <v>82</v>
      </c>
      <c r="D39" s="65">
        <v>0</v>
      </c>
      <c r="E39" s="65">
        <v>0</v>
      </c>
      <c r="F39" s="65">
        <f t="shared" si="0"/>
        <v>0</v>
      </c>
      <c r="G39" s="95">
        <v>0</v>
      </c>
      <c r="H39" s="24"/>
    </row>
    <row r="40" spans="1:9" s="5" customFormat="1" ht="43.5" hidden="1" customHeight="1" x14ac:dyDescent="0.2">
      <c r="A40" s="220"/>
      <c r="B40" s="199"/>
      <c r="C40" s="23" t="s">
        <v>18</v>
      </c>
      <c r="D40" s="65"/>
      <c r="E40" s="65"/>
      <c r="F40" s="65">
        <f t="shared" si="0"/>
        <v>0</v>
      </c>
      <c r="G40" s="95" t="e">
        <f t="shared" si="1"/>
        <v>#DIV/0!</v>
      </c>
      <c r="H40" s="24"/>
      <c r="I40" s="7"/>
    </row>
    <row r="41" spans="1:9" s="5" customFormat="1" ht="50.25" customHeight="1" x14ac:dyDescent="0.2">
      <c r="A41" s="214" t="s">
        <v>23</v>
      </c>
      <c r="B41" s="208" t="s">
        <v>33</v>
      </c>
      <c r="C41" s="29" t="s">
        <v>19</v>
      </c>
      <c r="D41" s="94">
        <f>SUM(D42:D47)</f>
        <v>2467</v>
      </c>
      <c r="E41" s="89">
        <f>SUM(E42:E47)</f>
        <v>2467</v>
      </c>
      <c r="F41" s="64">
        <f t="shared" si="0"/>
        <v>0</v>
      </c>
      <c r="G41" s="95">
        <f t="shared" si="1"/>
        <v>100</v>
      </c>
      <c r="H41" s="97"/>
      <c r="I41" s="7"/>
    </row>
    <row r="42" spans="1:9" s="5" customFormat="1" ht="43.5" hidden="1" customHeight="1" x14ac:dyDescent="0.2">
      <c r="A42" s="214"/>
      <c r="B42" s="208"/>
      <c r="C42" s="23" t="s">
        <v>16</v>
      </c>
      <c r="D42" s="65"/>
      <c r="E42" s="65"/>
      <c r="F42" s="65">
        <f t="shared" si="0"/>
        <v>0</v>
      </c>
      <c r="G42" s="95" t="e">
        <f t="shared" si="1"/>
        <v>#DIV/0!</v>
      </c>
      <c r="H42" s="97"/>
      <c r="I42" s="7"/>
    </row>
    <row r="43" spans="1:9" s="5" customFormat="1" ht="43.5" customHeight="1" x14ac:dyDescent="0.2">
      <c r="A43" s="214"/>
      <c r="B43" s="208"/>
      <c r="C43" s="69" t="s">
        <v>16</v>
      </c>
      <c r="D43" s="65">
        <v>0</v>
      </c>
      <c r="E43" s="65">
        <v>0</v>
      </c>
      <c r="F43" s="65">
        <f t="shared" si="0"/>
        <v>0</v>
      </c>
      <c r="G43" s="95">
        <v>0</v>
      </c>
      <c r="H43" s="97"/>
      <c r="I43" s="7"/>
    </row>
    <row r="44" spans="1:9" s="5" customFormat="1" ht="56.25" customHeight="1" x14ac:dyDescent="0.2">
      <c r="A44" s="214"/>
      <c r="B44" s="208"/>
      <c r="C44" s="23" t="s">
        <v>5</v>
      </c>
      <c r="D44" s="65">
        <v>0</v>
      </c>
      <c r="E44" s="65">
        <v>0</v>
      </c>
      <c r="F44" s="65">
        <f t="shared" si="0"/>
        <v>0</v>
      </c>
      <c r="G44" s="95">
        <v>0</v>
      </c>
      <c r="H44" s="97"/>
      <c r="I44" s="7"/>
    </row>
    <row r="45" spans="1:9" s="5" customFormat="1" ht="43.5" customHeight="1" x14ac:dyDescent="0.2">
      <c r="A45" s="214"/>
      <c r="B45" s="208"/>
      <c r="C45" s="23" t="s">
        <v>17</v>
      </c>
      <c r="D45" s="90">
        <v>2467</v>
      </c>
      <c r="E45" s="90">
        <v>2467</v>
      </c>
      <c r="F45" s="65">
        <f t="shared" si="0"/>
        <v>0</v>
      </c>
      <c r="G45" s="95">
        <f t="shared" si="1"/>
        <v>100</v>
      </c>
      <c r="H45" s="97"/>
      <c r="I45" s="7"/>
    </row>
    <row r="46" spans="1:9" s="5" customFormat="1" ht="66" customHeight="1" x14ac:dyDescent="0.2">
      <c r="A46" s="214"/>
      <c r="B46" s="208"/>
      <c r="C46" s="59" t="s">
        <v>71</v>
      </c>
      <c r="D46" s="65">
        <v>0</v>
      </c>
      <c r="E46" s="65">
        <v>0</v>
      </c>
      <c r="F46" s="65">
        <f t="shared" si="0"/>
        <v>0</v>
      </c>
      <c r="G46" s="95">
        <v>0</v>
      </c>
      <c r="H46" s="60"/>
      <c r="I46" s="7"/>
    </row>
    <row r="47" spans="1:9" s="5" customFormat="1" ht="33" x14ac:dyDescent="0.2">
      <c r="A47" s="214"/>
      <c r="B47" s="208"/>
      <c r="C47" s="59" t="s">
        <v>82</v>
      </c>
      <c r="D47" s="47">
        <v>0</v>
      </c>
      <c r="E47" s="47">
        <v>0</v>
      </c>
      <c r="F47" s="47">
        <f t="shared" si="0"/>
        <v>0</v>
      </c>
      <c r="G47" s="95">
        <v>0</v>
      </c>
      <c r="H47" s="24"/>
      <c r="I47" s="7"/>
    </row>
    <row r="48" spans="1:9" s="5" customFormat="1" ht="21.75" customHeight="1" x14ac:dyDescent="0.2">
      <c r="A48" s="210" t="s">
        <v>34</v>
      </c>
      <c r="B48" s="211"/>
      <c r="C48" s="211"/>
      <c r="D48" s="211"/>
      <c r="E48" s="211"/>
      <c r="F48" s="211"/>
      <c r="G48" s="211"/>
      <c r="H48" s="212"/>
      <c r="I48" s="7"/>
    </row>
    <row r="49" spans="1:9" s="5" customFormat="1" ht="43.5" customHeight="1" x14ac:dyDescent="0.2">
      <c r="A49" s="229" t="s">
        <v>35</v>
      </c>
      <c r="B49" s="197" t="s">
        <v>36</v>
      </c>
      <c r="C49" s="26" t="s">
        <v>19</v>
      </c>
      <c r="D49" s="89">
        <f>SUM(D50:D54)</f>
        <v>353.7</v>
      </c>
      <c r="E49" s="89">
        <f>SUM(E50:E54)</f>
        <v>353.7</v>
      </c>
      <c r="F49" s="82">
        <f t="shared" ref="F49:F54" si="2">E49-D49</f>
        <v>0</v>
      </c>
      <c r="G49" s="95">
        <f t="shared" ref="G49:G52" si="3">E49/D49*100</f>
        <v>100</v>
      </c>
      <c r="H49" s="24"/>
      <c r="I49" s="7"/>
    </row>
    <row r="50" spans="1:9" s="5" customFormat="1" ht="33" x14ac:dyDescent="0.2">
      <c r="A50" s="230"/>
      <c r="B50" s="198"/>
      <c r="C50" s="27" t="s">
        <v>16</v>
      </c>
      <c r="D50" s="65">
        <v>0</v>
      </c>
      <c r="E50" s="65">
        <v>0</v>
      </c>
      <c r="F50" s="47">
        <f t="shared" si="2"/>
        <v>0</v>
      </c>
      <c r="G50" s="95">
        <v>0</v>
      </c>
      <c r="H50" s="24"/>
      <c r="I50" s="7"/>
    </row>
    <row r="51" spans="1:9" s="5" customFormat="1" ht="56.25" customHeight="1" x14ac:dyDescent="0.2">
      <c r="A51" s="230"/>
      <c r="B51" s="198"/>
      <c r="C51" s="27" t="s">
        <v>5</v>
      </c>
      <c r="D51" s="65">
        <v>0</v>
      </c>
      <c r="E51" s="65">
        <v>0</v>
      </c>
      <c r="F51" s="47">
        <f t="shared" si="2"/>
        <v>0</v>
      </c>
      <c r="G51" s="95">
        <v>0</v>
      </c>
      <c r="H51" s="24"/>
      <c r="I51" s="7"/>
    </row>
    <row r="52" spans="1:9" s="5" customFormat="1" ht="56.25" customHeight="1" x14ac:dyDescent="0.2">
      <c r="A52" s="230"/>
      <c r="B52" s="198"/>
      <c r="C52" s="27" t="s">
        <v>17</v>
      </c>
      <c r="D52" s="90">
        <v>353.7</v>
      </c>
      <c r="E52" s="90">
        <v>353.7</v>
      </c>
      <c r="F52" s="47">
        <f t="shared" si="2"/>
        <v>0</v>
      </c>
      <c r="G52" s="95">
        <f t="shared" si="3"/>
        <v>100</v>
      </c>
      <c r="H52" s="24"/>
      <c r="I52" s="7"/>
    </row>
    <row r="53" spans="1:9" s="5" customFormat="1" ht="68.25" customHeight="1" x14ac:dyDescent="0.2">
      <c r="A53" s="230"/>
      <c r="B53" s="198"/>
      <c r="C53" s="27" t="s">
        <v>71</v>
      </c>
      <c r="D53" s="65">
        <v>0</v>
      </c>
      <c r="E53" s="65">
        <v>0</v>
      </c>
      <c r="F53" s="47">
        <f t="shared" si="2"/>
        <v>0</v>
      </c>
      <c r="G53" s="95">
        <v>0</v>
      </c>
      <c r="H53" s="24"/>
      <c r="I53" s="7"/>
    </row>
    <row r="54" spans="1:9" s="5" customFormat="1" ht="33" x14ac:dyDescent="0.2">
      <c r="A54" s="231"/>
      <c r="B54" s="199"/>
      <c r="C54" s="27" t="s">
        <v>82</v>
      </c>
      <c r="D54" s="65">
        <v>0</v>
      </c>
      <c r="E54" s="65">
        <v>0</v>
      </c>
      <c r="F54" s="83">
        <f t="shared" si="2"/>
        <v>0</v>
      </c>
      <c r="G54" s="95">
        <v>0</v>
      </c>
      <c r="H54" s="24"/>
      <c r="I54" s="7"/>
    </row>
    <row r="55" spans="1:9" s="5" customFormat="1" ht="33.75" customHeight="1" x14ac:dyDescent="0.2">
      <c r="A55" s="32"/>
      <c r="B55" s="209" t="s">
        <v>66</v>
      </c>
      <c r="C55" s="209"/>
      <c r="D55" s="209"/>
      <c r="E55" s="209"/>
      <c r="F55" s="209"/>
      <c r="G55" s="209"/>
      <c r="H55" s="44"/>
      <c r="I55" s="7"/>
    </row>
    <row r="56" spans="1:9" s="5" customFormat="1" ht="42" customHeight="1" x14ac:dyDescent="0.2">
      <c r="A56" s="232" t="s">
        <v>37</v>
      </c>
      <c r="B56" s="233"/>
      <c r="C56" s="233"/>
      <c r="D56" s="233"/>
      <c r="E56" s="233"/>
      <c r="F56" s="233"/>
      <c r="G56" s="233"/>
      <c r="H56" s="233"/>
      <c r="I56" s="7"/>
    </row>
    <row r="57" spans="1:9" s="5" customFormat="1" ht="59.25" customHeight="1" x14ac:dyDescent="0.2">
      <c r="A57" s="229" t="s">
        <v>38</v>
      </c>
      <c r="B57" s="234" t="s">
        <v>39</v>
      </c>
      <c r="C57" s="62" t="s">
        <v>19</v>
      </c>
      <c r="D57" s="93">
        <f>D60+D61+D62+D63</f>
        <v>1531436.13925</v>
      </c>
      <c r="E57" s="93">
        <f>E60+E61</f>
        <v>462651.05572</v>
      </c>
      <c r="F57" s="81">
        <f t="shared" ref="F57:F69" si="4">E57-D57</f>
        <v>-1068785.0835299999</v>
      </c>
      <c r="G57" s="95">
        <f t="shared" ref="G57:G69" si="5">E57/D57*100</f>
        <v>30.210274125212759</v>
      </c>
      <c r="H57" s="24" t="s">
        <v>76</v>
      </c>
      <c r="I57" s="7"/>
    </row>
    <row r="58" spans="1:9" s="1" customFormat="1" ht="44.25" customHeight="1" x14ac:dyDescent="0.2">
      <c r="A58" s="230"/>
      <c r="B58" s="235"/>
      <c r="C58" s="27" t="s">
        <v>16</v>
      </c>
      <c r="D58" s="65">
        <v>0</v>
      </c>
      <c r="E58" s="65">
        <v>0</v>
      </c>
      <c r="F58" s="65">
        <f t="shared" si="4"/>
        <v>0</v>
      </c>
      <c r="G58" s="95">
        <v>0</v>
      </c>
      <c r="H58" s="24"/>
      <c r="I58" s="7"/>
    </row>
    <row r="59" spans="1:9" s="5" customFormat="1" ht="43.5" hidden="1" customHeight="1" x14ac:dyDescent="0.2">
      <c r="A59" s="230"/>
      <c r="B59" s="235"/>
      <c r="C59" s="27" t="s">
        <v>16</v>
      </c>
      <c r="D59" s="65"/>
      <c r="E59" s="65"/>
      <c r="F59" s="65">
        <f t="shared" si="4"/>
        <v>0</v>
      </c>
      <c r="G59" s="95" t="e">
        <f t="shared" si="5"/>
        <v>#DIV/0!</v>
      </c>
      <c r="H59" s="24"/>
      <c r="I59" s="7"/>
    </row>
    <row r="60" spans="1:9" s="5" customFormat="1" ht="61.5" customHeight="1" x14ac:dyDescent="0.2">
      <c r="A60" s="230"/>
      <c r="B60" s="235"/>
      <c r="C60" s="27" t="s">
        <v>5</v>
      </c>
      <c r="D60" s="90">
        <v>361846.3</v>
      </c>
      <c r="E60" s="90">
        <v>361420.26179000002</v>
      </c>
      <c r="F60" s="78">
        <f t="shared" si="4"/>
        <v>-426.03820999996969</v>
      </c>
      <c r="G60" s="95">
        <f t="shared" si="5"/>
        <v>99.882259895983466</v>
      </c>
      <c r="H60" s="24" t="s">
        <v>75</v>
      </c>
      <c r="I60" s="7"/>
    </row>
    <row r="61" spans="1:9" s="5" customFormat="1" ht="54.75" customHeight="1" x14ac:dyDescent="0.2">
      <c r="A61" s="230"/>
      <c r="B61" s="235"/>
      <c r="C61" s="27" t="s">
        <v>17</v>
      </c>
      <c r="D61" s="90">
        <v>122913.73027</v>
      </c>
      <c r="E61" s="90">
        <v>101230.79393</v>
      </c>
      <c r="F61" s="78">
        <f t="shared" si="4"/>
        <v>-21682.93634</v>
      </c>
      <c r="G61" s="95">
        <f t="shared" si="5"/>
        <v>82.359223585217123</v>
      </c>
      <c r="H61" s="24" t="s">
        <v>74</v>
      </c>
      <c r="I61" s="7"/>
    </row>
    <row r="62" spans="1:9" s="5" customFormat="1" ht="54.75" customHeight="1" x14ac:dyDescent="0.2">
      <c r="A62" s="230"/>
      <c r="B62" s="235"/>
      <c r="C62" s="51" t="s">
        <v>71</v>
      </c>
      <c r="D62" s="91">
        <v>456882.22886999999</v>
      </c>
      <c r="E62" s="65">
        <v>0</v>
      </c>
      <c r="F62" s="80">
        <f t="shared" si="4"/>
        <v>-456882.22886999999</v>
      </c>
      <c r="G62" s="95">
        <f t="shared" si="5"/>
        <v>0</v>
      </c>
      <c r="H62" s="61"/>
      <c r="I62" s="7"/>
    </row>
    <row r="63" spans="1:9" s="5" customFormat="1" ht="49.5" customHeight="1" x14ac:dyDescent="0.2">
      <c r="A63" s="231"/>
      <c r="B63" s="236"/>
      <c r="C63" s="58" t="s">
        <v>82</v>
      </c>
      <c r="D63" s="91">
        <v>589793.88011000003</v>
      </c>
      <c r="E63" s="91">
        <v>0</v>
      </c>
      <c r="F63" s="80">
        <f t="shared" si="4"/>
        <v>-589793.88011000003</v>
      </c>
      <c r="G63" s="95">
        <f t="shared" si="5"/>
        <v>0</v>
      </c>
      <c r="H63" s="52" t="s">
        <v>64</v>
      </c>
      <c r="I63" s="7"/>
    </row>
    <row r="64" spans="1:9" s="5" customFormat="1" ht="30" customHeight="1" x14ac:dyDescent="0.2">
      <c r="A64" s="226" t="s">
        <v>40</v>
      </c>
      <c r="B64" s="200" t="s">
        <v>41</v>
      </c>
      <c r="C64" s="27" t="s">
        <v>19</v>
      </c>
      <c r="D64" s="90">
        <f>D67+D69</f>
        <v>43176</v>
      </c>
      <c r="E64" s="90">
        <v>0</v>
      </c>
      <c r="F64" s="78">
        <f t="shared" si="4"/>
        <v>-43176</v>
      </c>
      <c r="G64" s="95">
        <f t="shared" si="5"/>
        <v>0</v>
      </c>
      <c r="H64" s="24"/>
      <c r="I64" s="7"/>
    </row>
    <row r="65" spans="1:9" s="5" customFormat="1" ht="33" customHeight="1" x14ac:dyDescent="0.2">
      <c r="A65" s="227"/>
      <c r="B65" s="237"/>
      <c r="C65" s="27" t="s">
        <v>16</v>
      </c>
      <c r="D65" s="65">
        <v>0</v>
      </c>
      <c r="E65" s="65">
        <v>0</v>
      </c>
      <c r="F65" s="65">
        <f t="shared" si="4"/>
        <v>0</v>
      </c>
      <c r="G65" s="95">
        <v>0</v>
      </c>
      <c r="H65" s="24"/>
      <c r="I65" s="7"/>
    </row>
    <row r="66" spans="1:9" s="5" customFormat="1" ht="72.75" customHeight="1" x14ac:dyDescent="0.2">
      <c r="A66" s="227"/>
      <c r="B66" s="237"/>
      <c r="C66" s="27" t="s">
        <v>5</v>
      </c>
      <c r="D66" s="65">
        <v>0</v>
      </c>
      <c r="E66" s="65">
        <v>0</v>
      </c>
      <c r="F66" s="65">
        <f t="shared" si="4"/>
        <v>0</v>
      </c>
      <c r="G66" s="95">
        <v>0</v>
      </c>
      <c r="H66" s="24"/>
      <c r="I66" s="7"/>
    </row>
    <row r="67" spans="1:9" s="5" customFormat="1" ht="74.25" customHeight="1" x14ac:dyDescent="0.2">
      <c r="A67" s="227"/>
      <c r="B67" s="237"/>
      <c r="C67" s="27" t="s">
        <v>17</v>
      </c>
      <c r="D67" s="90">
        <v>13722.165000000001</v>
      </c>
      <c r="E67" s="90">
        <v>0</v>
      </c>
      <c r="F67" s="78">
        <f t="shared" si="4"/>
        <v>-13722.165000000001</v>
      </c>
      <c r="G67" s="95">
        <f t="shared" si="5"/>
        <v>0</v>
      </c>
      <c r="H67" s="24" t="s">
        <v>68</v>
      </c>
      <c r="I67" s="7"/>
    </row>
    <row r="68" spans="1:9" s="5" customFormat="1" ht="76.5" customHeight="1" x14ac:dyDescent="0.2">
      <c r="A68" s="227"/>
      <c r="B68" s="237"/>
      <c r="C68" s="27" t="s">
        <v>71</v>
      </c>
      <c r="D68" s="65">
        <v>0</v>
      </c>
      <c r="E68" s="65">
        <v>0</v>
      </c>
      <c r="F68" s="65">
        <f t="shared" si="4"/>
        <v>0</v>
      </c>
      <c r="G68" s="95">
        <v>0</v>
      </c>
      <c r="H68" s="24"/>
      <c r="I68" s="7"/>
    </row>
    <row r="69" spans="1:9" s="5" customFormat="1" ht="42.75" customHeight="1" x14ac:dyDescent="0.2">
      <c r="A69" s="228"/>
      <c r="B69" s="238"/>
      <c r="C69" s="59" t="s">
        <v>82</v>
      </c>
      <c r="D69" s="90">
        <v>29453.834999999999</v>
      </c>
      <c r="E69" s="90">
        <v>0</v>
      </c>
      <c r="F69" s="78">
        <f t="shared" si="4"/>
        <v>-29453.834999999999</v>
      </c>
      <c r="G69" s="95">
        <f t="shared" si="5"/>
        <v>0</v>
      </c>
      <c r="H69" s="24" t="s">
        <v>64</v>
      </c>
      <c r="I69" s="7"/>
    </row>
    <row r="70" spans="1:9" s="5" customFormat="1" ht="21.75" customHeight="1" x14ac:dyDescent="0.2">
      <c r="A70" s="240" t="s">
        <v>42</v>
      </c>
      <c r="B70" s="240"/>
      <c r="C70" s="240"/>
      <c r="D70" s="240"/>
      <c r="E70" s="240"/>
      <c r="F70" s="240"/>
      <c r="G70" s="240"/>
      <c r="H70" s="240"/>
      <c r="I70" s="7"/>
    </row>
    <row r="71" spans="1:9" s="5" customFormat="1" ht="19.5" customHeight="1" x14ac:dyDescent="0.2">
      <c r="A71" s="248" t="s">
        <v>59</v>
      </c>
      <c r="B71" s="248"/>
      <c r="C71" s="248"/>
      <c r="D71" s="248"/>
      <c r="E71" s="248"/>
      <c r="F71" s="248"/>
      <c r="G71" s="248"/>
      <c r="H71" s="248"/>
      <c r="I71" s="7"/>
    </row>
    <row r="72" spans="1:9" s="5" customFormat="1" ht="43.5" customHeight="1" x14ac:dyDescent="0.2">
      <c r="A72" s="229" t="s">
        <v>43</v>
      </c>
      <c r="B72" s="208" t="s">
        <v>45</v>
      </c>
      <c r="C72" s="26" t="s">
        <v>19</v>
      </c>
      <c r="D72" s="89">
        <f>D74+D75+D77</f>
        <v>213363.66436000002</v>
      </c>
      <c r="E72" s="89">
        <f>E74+E75</f>
        <v>16895.571650000002</v>
      </c>
      <c r="F72" s="79">
        <f t="shared" ref="F72:F89" si="6">E72-D72</f>
        <v>-196468.09271000003</v>
      </c>
      <c r="G72" s="95">
        <f t="shared" ref="G72:G89" si="7">E72/D72*100</f>
        <v>7.9186733601897537</v>
      </c>
      <c r="H72" s="241" t="s">
        <v>70</v>
      </c>
      <c r="I72" s="7"/>
    </row>
    <row r="73" spans="1:9" s="5" customFormat="1" ht="43.5" customHeight="1" x14ac:dyDescent="0.2">
      <c r="A73" s="230"/>
      <c r="B73" s="208"/>
      <c r="C73" s="56" t="s">
        <v>16</v>
      </c>
      <c r="D73" s="65">
        <v>0</v>
      </c>
      <c r="E73" s="65">
        <v>0</v>
      </c>
      <c r="F73" s="85">
        <f t="shared" si="6"/>
        <v>0</v>
      </c>
      <c r="G73" s="95">
        <v>0</v>
      </c>
      <c r="H73" s="241"/>
      <c r="I73" s="7"/>
    </row>
    <row r="74" spans="1:9" s="5" customFormat="1" ht="48" customHeight="1" x14ac:dyDescent="0.2">
      <c r="A74" s="230"/>
      <c r="B74" s="208"/>
      <c r="C74" s="56" t="s">
        <v>5</v>
      </c>
      <c r="D74" s="90">
        <v>17101.284360000001</v>
      </c>
      <c r="E74" s="90">
        <v>15206.2821</v>
      </c>
      <c r="F74" s="78">
        <f t="shared" si="6"/>
        <v>-1895.0022600000011</v>
      </c>
      <c r="G74" s="95">
        <f t="shared" si="7"/>
        <v>88.918947722824711</v>
      </c>
      <c r="H74" s="241"/>
      <c r="I74" s="7"/>
    </row>
    <row r="75" spans="1:9" s="5" customFormat="1" ht="43.5" customHeight="1" x14ac:dyDescent="0.2">
      <c r="A75" s="230"/>
      <c r="B75" s="208"/>
      <c r="C75" s="56" t="s">
        <v>17</v>
      </c>
      <c r="D75" s="90">
        <v>1900.1333999999999</v>
      </c>
      <c r="E75" s="90">
        <v>1689.28955</v>
      </c>
      <c r="F75" s="78">
        <f t="shared" si="6"/>
        <v>-210.84384999999997</v>
      </c>
      <c r="G75" s="95">
        <f t="shared" si="7"/>
        <v>88.903734337810178</v>
      </c>
      <c r="H75" s="241"/>
      <c r="I75" s="7"/>
    </row>
    <row r="76" spans="1:9" s="5" customFormat="1" ht="68.25" customHeight="1" x14ac:dyDescent="0.2">
      <c r="A76" s="230"/>
      <c r="B76" s="208"/>
      <c r="C76" s="56" t="s">
        <v>71</v>
      </c>
      <c r="D76" s="65">
        <v>0</v>
      </c>
      <c r="E76" s="65">
        <v>0</v>
      </c>
      <c r="F76" s="85">
        <f t="shared" si="6"/>
        <v>0</v>
      </c>
      <c r="G76" s="95">
        <v>0</v>
      </c>
      <c r="H76" s="241"/>
      <c r="I76" s="7"/>
    </row>
    <row r="77" spans="1:9" s="5" customFormat="1" ht="46.5" customHeight="1" x14ac:dyDescent="0.2">
      <c r="A77" s="231"/>
      <c r="B77" s="208"/>
      <c r="C77" s="27" t="s">
        <v>82</v>
      </c>
      <c r="D77" s="90">
        <v>194362.24660000001</v>
      </c>
      <c r="E77" s="90">
        <v>0</v>
      </c>
      <c r="F77" s="78">
        <f t="shared" si="6"/>
        <v>-194362.24660000001</v>
      </c>
      <c r="G77" s="95">
        <f t="shared" si="7"/>
        <v>0</v>
      </c>
      <c r="H77" s="241"/>
      <c r="I77" s="7"/>
    </row>
    <row r="78" spans="1:9" s="5" customFormat="1" ht="32.25" customHeight="1" x14ac:dyDescent="0.2">
      <c r="A78" s="229" t="s">
        <v>44</v>
      </c>
      <c r="B78" s="208" t="s">
        <v>69</v>
      </c>
      <c r="C78" s="53" t="s">
        <v>19</v>
      </c>
      <c r="D78" s="89">
        <f>D80+D81+D83</f>
        <v>73993.680229999998</v>
      </c>
      <c r="E78" s="89">
        <f>E80+E81+E83</f>
        <v>6637.3</v>
      </c>
      <c r="F78" s="79">
        <f t="shared" si="6"/>
        <v>-67356.380229999995</v>
      </c>
      <c r="G78" s="95">
        <f t="shared" si="7"/>
        <v>8.9700903906506504</v>
      </c>
      <c r="H78" s="241"/>
      <c r="I78" s="7"/>
    </row>
    <row r="79" spans="1:9" s="5" customFormat="1" ht="32.25" customHeight="1" x14ac:dyDescent="0.2">
      <c r="A79" s="230"/>
      <c r="B79" s="208"/>
      <c r="C79" s="53" t="s">
        <v>16</v>
      </c>
      <c r="D79" s="65">
        <v>0</v>
      </c>
      <c r="E79" s="65">
        <v>0</v>
      </c>
      <c r="F79" s="83">
        <f t="shared" si="6"/>
        <v>0</v>
      </c>
      <c r="G79" s="95">
        <v>0</v>
      </c>
      <c r="H79" s="241"/>
      <c r="I79" s="7"/>
    </row>
    <row r="80" spans="1:9" s="5" customFormat="1" ht="52.5" customHeight="1" x14ac:dyDescent="0.2">
      <c r="A80" s="230"/>
      <c r="B80" s="208"/>
      <c r="C80" s="53" t="s">
        <v>5</v>
      </c>
      <c r="D80" s="90">
        <v>10809.490229999999</v>
      </c>
      <c r="E80" s="90">
        <v>5973.6</v>
      </c>
      <c r="F80" s="78">
        <f t="shared" si="6"/>
        <v>-4835.8902299999991</v>
      </c>
      <c r="G80" s="95">
        <f t="shared" si="7"/>
        <v>55.262550526399814</v>
      </c>
      <c r="H80" s="241"/>
      <c r="I80" s="7"/>
    </row>
    <row r="81" spans="1:9" s="5" customFormat="1" ht="32.25" customHeight="1" x14ac:dyDescent="0.2">
      <c r="A81" s="230"/>
      <c r="B81" s="208"/>
      <c r="C81" s="53" t="s">
        <v>17</v>
      </c>
      <c r="D81" s="90">
        <v>1201.05447</v>
      </c>
      <c r="E81" s="90">
        <v>663.7</v>
      </c>
      <c r="F81" s="78">
        <f t="shared" si="6"/>
        <v>-537.35446999999999</v>
      </c>
      <c r="G81" s="95">
        <f t="shared" si="7"/>
        <v>55.259775187381798</v>
      </c>
      <c r="H81" s="241"/>
      <c r="I81" s="7"/>
    </row>
    <row r="82" spans="1:9" s="5" customFormat="1" ht="66.75" customHeight="1" x14ac:dyDescent="0.2">
      <c r="A82" s="230"/>
      <c r="B82" s="208"/>
      <c r="C82" s="59" t="s">
        <v>71</v>
      </c>
      <c r="D82" s="65">
        <v>0</v>
      </c>
      <c r="E82" s="65">
        <v>0</v>
      </c>
      <c r="F82" s="84">
        <f t="shared" si="6"/>
        <v>0</v>
      </c>
      <c r="G82" s="95">
        <v>0</v>
      </c>
      <c r="H82" s="241"/>
      <c r="I82" s="7"/>
    </row>
    <row r="83" spans="1:9" s="5" customFormat="1" ht="48.75" customHeight="1" x14ac:dyDescent="0.2">
      <c r="A83" s="231"/>
      <c r="B83" s="208"/>
      <c r="C83" s="59" t="s">
        <v>82</v>
      </c>
      <c r="D83" s="90">
        <v>61983.13553</v>
      </c>
      <c r="E83" s="90">
        <v>0</v>
      </c>
      <c r="F83" s="78">
        <f t="shared" si="6"/>
        <v>-61983.13553</v>
      </c>
      <c r="G83" s="95">
        <f t="shared" si="7"/>
        <v>0</v>
      </c>
      <c r="H83" s="241"/>
      <c r="I83" s="7"/>
    </row>
    <row r="84" spans="1:9" s="5" customFormat="1" ht="27.75" customHeight="1" x14ac:dyDescent="0.2">
      <c r="A84" s="229" t="s">
        <v>46</v>
      </c>
      <c r="B84" s="208" t="s">
        <v>47</v>
      </c>
      <c r="C84" s="23" t="s">
        <v>19</v>
      </c>
      <c r="D84" s="90">
        <f>D86+D87+D89</f>
        <v>13076.429410000001</v>
      </c>
      <c r="E84" s="90">
        <v>0</v>
      </c>
      <c r="F84" s="78">
        <f t="shared" si="6"/>
        <v>-13076.429410000001</v>
      </c>
      <c r="G84" s="95">
        <f t="shared" si="7"/>
        <v>0</v>
      </c>
      <c r="H84" s="241"/>
      <c r="I84" s="7"/>
    </row>
    <row r="85" spans="1:9" s="5" customFormat="1" ht="43.5" customHeight="1" x14ac:dyDescent="0.2">
      <c r="A85" s="230"/>
      <c r="B85" s="208"/>
      <c r="C85" s="53" t="s">
        <v>16</v>
      </c>
      <c r="D85" s="65">
        <v>0</v>
      </c>
      <c r="E85" s="65">
        <v>0</v>
      </c>
      <c r="F85" s="83">
        <f t="shared" si="6"/>
        <v>0</v>
      </c>
      <c r="G85" s="95">
        <v>0</v>
      </c>
      <c r="H85" s="241"/>
      <c r="I85" s="7"/>
    </row>
    <row r="86" spans="1:9" s="5" customFormat="1" ht="57" customHeight="1" x14ac:dyDescent="0.2">
      <c r="A86" s="230"/>
      <c r="B86" s="208"/>
      <c r="C86" s="53" t="s">
        <v>5</v>
      </c>
      <c r="D86" s="90">
        <v>416.02541000000002</v>
      </c>
      <c r="E86" s="65">
        <v>0</v>
      </c>
      <c r="F86" s="78">
        <f t="shared" si="6"/>
        <v>-416.02541000000002</v>
      </c>
      <c r="G86" s="95">
        <f t="shared" si="7"/>
        <v>0</v>
      </c>
      <c r="H86" s="241"/>
      <c r="I86" s="7"/>
    </row>
    <row r="87" spans="1:9" s="5" customFormat="1" ht="33.75" customHeight="1" x14ac:dyDescent="0.2">
      <c r="A87" s="230"/>
      <c r="B87" s="208"/>
      <c r="C87" s="53" t="s">
        <v>17</v>
      </c>
      <c r="D87" s="90">
        <v>46.229050000000001</v>
      </c>
      <c r="E87" s="65">
        <v>0</v>
      </c>
      <c r="F87" s="78">
        <f t="shared" si="6"/>
        <v>-46.229050000000001</v>
      </c>
      <c r="G87" s="95">
        <f t="shared" si="7"/>
        <v>0</v>
      </c>
      <c r="H87" s="241"/>
      <c r="I87" s="7"/>
    </row>
    <row r="88" spans="1:9" s="5" customFormat="1" ht="64.5" customHeight="1" x14ac:dyDescent="0.2">
      <c r="A88" s="230"/>
      <c r="B88" s="208"/>
      <c r="C88" s="59" t="s">
        <v>71</v>
      </c>
      <c r="D88" s="65">
        <v>0</v>
      </c>
      <c r="E88" s="65">
        <v>0</v>
      </c>
      <c r="F88" s="83">
        <f t="shared" si="6"/>
        <v>0</v>
      </c>
      <c r="G88" s="95">
        <v>0</v>
      </c>
      <c r="H88" s="241"/>
      <c r="I88" s="7"/>
    </row>
    <row r="89" spans="1:9" s="5" customFormat="1" ht="50.25" customHeight="1" x14ac:dyDescent="0.2">
      <c r="A89" s="231"/>
      <c r="B89" s="208"/>
      <c r="C89" s="59" t="s">
        <v>82</v>
      </c>
      <c r="D89" s="90">
        <v>12614.174950000001</v>
      </c>
      <c r="E89" s="90">
        <v>0</v>
      </c>
      <c r="F89" s="78">
        <f t="shared" si="6"/>
        <v>-12614.174950000001</v>
      </c>
      <c r="G89" s="95">
        <f t="shared" si="7"/>
        <v>0</v>
      </c>
      <c r="H89" s="241"/>
      <c r="I89" s="7"/>
    </row>
    <row r="90" spans="1:9" s="5" customFormat="1" ht="21.75" customHeight="1" x14ac:dyDescent="0.2">
      <c r="A90" s="245" t="s">
        <v>48</v>
      </c>
      <c r="B90" s="246"/>
      <c r="C90" s="246"/>
      <c r="D90" s="246"/>
      <c r="E90" s="246"/>
      <c r="F90" s="246"/>
      <c r="G90" s="246"/>
      <c r="H90" s="247"/>
      <c r="I90" s="7"/>
    </row>
    <row r="91" spans="1:9" s="5" customFormat="1" ht="21" customHeight="1" x14ac:dyDescent="0.2">
      <c r="A91" s="249" t="s">
        <v>60</v>
      </c>
      <c r="B91" s="250"/>
      <c r="C91" s="250"/>
      <c r="D91" s="250"/>
      <c r="E91" s="250"/>
      <c r="F91" s="250"/>
      <c r="G91" s="250"/>
      <c r="H91" s="251"/>
      <c r="I91" s="7"/>
    </row>
    <row r="92" spans="1:9" s="5" customFormat="1" ht="78.75" customHeight="1" x14ac:dyDescent="0.2">
      <c r="A92" s="229" t="s">
        <v>49</v>
      </c>
      <c r="B92" s="197" t="s">
        <v>50</v>
      </c>
      <c r="C92" s="26" t="s">
        <v>19</v>
      </c>
      <c r="D92" s="89">
        <f>D95+D94+D93</f>
        <v>10432.433000000001</v>
      </c>
      <c r="E92" s="89">
        <f>E95+E94+E93</f>
        <v>10432.433000000001</v>
      </c>
      <c r="F92" s="64">
        <f t="shared" ref="F92:F97" si="8">E92-D92</f>
        <v>0</v>
      </c>
      <c r="G92" s="95">
        <f t="shared" ref="G92:G95" si="9">E92/D92*100</f>
        <v>100</v>
      </c>
      <c r="H92" s="24" t="s">
        <v>77</v>
      </c>
      <c r="I92" s="7"/>
    </row>
    <row r="93" spans="1:9" s="5" customFormat="1" ht="43.5" customHeight="1" x14ac:dyDescent="0.2">
      <c r="A93" s="230"/>
      <c r="B93" s="252"/>
      <c r="C93" s="27" t="s">
        <v>16</v>
      </c>
      <c r="D93" s="90">
        <v>9720.2480300000007</v>
      </c>
      <c r="E93" s="90">
        <f>D93</f>
        <v>9720.2480300000007</v>
      </c>
      <c r="F93" s="65">
        <f t="shared" si="8"/>
        <v>0</v>
      </c>
      <c r="G93" s="95">
        <f t="shared" si="9"/>
        <v>100</v>
      </c>
      <c r="H93" s="24"/>
      <c r="I93" s="7"/>
    </row>
    <row r="94" spans="1:9" s="5" customFormat="1" ht="51" customHeight="1" x14ac:dyDescent="0.2">
      <c r="A94" s="230"/>
      <c r="B94" s="252"/>
      <c r="C94" s="51" t="s">
        <v>5</v>
      </c>
      <c r="D94" s="91">
        <v>673.24152000000004</v>
      </c>
      <c r="E94" s="91">
        <v>673.24152000000004</v>
      </c>
      <c r="F94" s="67">
        <f t="shared" si="8"/>
        <v>0</v>
      </c>
      <c r="G94" s="95">
        <f t="shared" si="9"/>
        <v>100</v>
      </c>
      <c r="H94" s="54"/>
      <c r="I94" s="7"/>
    </row>
    <row r="95" spans="1:9" s="5" customFormat="1" ht="51" customHeight="1" x14ac:dyDescent="0.25">
      <c r="A95" s="230"/>
      <c r="B95" s="252"/>
      <c r="C95" s="57" t="s">
        <v>17</v>
      </c>
      <c r="D95" s="92">
        <v>38.943449999999999</v>
      </c>
      <c r="E95" s="92">
        <v>38.943449999999999</v>
      </c>
      <c r="F95" s="67">
        <f t="shared" si="8"/>
        <v>0</v>
      </c>
      <c r="G95" s="95">
        <f t="shared" si="9"/>
        <v>100</v>
      </c>
      <c r="H95" s="61"/>
      <c r="I95" s="7"/>
    </row>
    <row r="96" spans="1:9" s="5" customFormat="1" ht="51" customHeight="1" x14ac:dyDescent="0.25">
      <c r="A96" s="230"/>
      <c r="B96" s="252"/>
      <c r="C96" s="57" t="s">
        <v>71</v>
      </c>
      <c r="D96" s="65">
        <v>0</v>
      </c>
      <c r="E96" s="65">
        <v>0</v>
      </c>
      <c r="F96" s="67">
        <f t="shared" si="8"/>
        <v>0</v>
      </c>
      <c r="G96" s="95">
        <v>0</v>
      </c>
      <c r="H96" s="61"/>
      <c r="I96" s="7"/>
    </row>
    <row r="97" spans="1:9" s="5" customFormat="1" ht="60.75" customHeight="1" x14ac:dyDescent="0.25">
      <c r="A97" s="230"/>
      <c r="B97" s="253"/>
      <c r="C97" s="57" t="s">
        <v>81</v>
      </c>
      <c r="D97" s="65">
        <v>0</v>
      </c>
      <c r="E97" s="65">
        <v>0</v>
      </c>
      <c r="F97" s="68">
        <f t="shared" si="8"/>
        <v>0</v>
      </c>
      <c r="G97" s="95">
        <v>0</v>
      </c>
      <c r="H97" s="48"/>
      <c r="I97" s="7"/>
    </row>
    <row r="98" spans="1:9" s="5" customFormat="1" ht="17.25" customHeight="1" x14ac:dyDescent="0.2">
      <c r="A98" s="240" t="s">
        <v>51</v>
      </c>
      <c r="B98" s="240"/>
      <c r="C98" s="240"/>
      <c r="D98" s="240"/>
      <c r="E98" s="240"/>
      <c r="F98" s="240"/>
      <c r="G98" s="240"/>
      <c r="H98" s="240"/>
      <c r="I98" s="7"/>
    </row>
    <row r="99" spans="1:9" s="5" customFormat="1" ht="21.75" customHeight="1" x14ac:dyDescent="0.2">
      <c r="A99" s="254" t="s">
        <v>61</v>
      </c>
      <c r="B99" s="254"/>
      <c r="C99" s="254"/>
      <c r="D99" s="254"/>
      <c r="E99" s="254"/>
      <c r="F99" s="254"/>
      <c r="G99" s="254"/>
      <c r="H99" s="254"/>
      <c r="I99" s="7"/>
    </row>
    <row r="100" spans="1:9" s="5" customFormat="1" ht="48.75" customHeight="1" x14ac:dyDescent="0.2">
      <c r="A100" s="213" t="s">
        <v>52</v>
      </c>
      <c r="B100" s="197" t="s">
        <v>53</v>
      </c>
      <c r="C100" s="29" t="s">
        <v>19</v>
      </c>
      <c r="D100" s="87">
        <f>D102+D103</f>
        <v>482</v>
      </c>
      <c r="E100" s="87">
        <f>E102+E103</f>
        <v>476.7</v>
      </c>
      <c r="F100" s="79">
        <f t="shared" ref="F100:F129" si="10">E100-D100</f>
        <v>-5.3000000000000114</v>
      </c>
      <c r="G100" s="95">
        <f t="shared" ref="G100:G129" si="11">E100/D100*100</f>
        <v>98.900414937759322</v>
      </c>
      <c r="H100" s="239" t="s">
        <v>78</v>
      </c>
      <c r="I100" s="7"/>
    </row>
    <row r="101" spans="1:9" s="5" customFormat="1" ht="48.75" customHeight="1" x14ac:dyDescent="0.2">
      <c r="A101" s="213"/>
      <c r="B101" s="198"/>
      <c r="C101" s="49" t="s">
        <v>16</v>
      </c>
      <c r="D101" s="88">
        <v>0</v>
      </c>
      <c r="E101" s="88">
        <v>0</v>
      </c>
      <c r="F101" s="47">
        <f t="shared" si="10"/>
        <v>0</v>
      </c>
      <c r="G101" s="95">
        <v>0</v>
      </c>
      <c r="H101" s="239"/>
      <c r="I101" s="7"/>
    </row>
    <row r="102" spans="1:9" s="5" customFormat="1" ht="48.75" customHeight="1" x14ac:dyDescent="0.2">
      <c r="A102" s="213"/>
      <c r="B102" s="198"/>
      <c r="C102" s="49" t="s">
        <v>5</v>
      </c>
      <c r="D102" s="88">
        <v>434</v>
      </c>
      <c r="E102" s="88">
        <v>429</v>
      </c>
      <c r="F102" s="78">
        <f t="shared" si="10"/>
        <v>-5</v>
      </c>
      <c r="G102" s="95">
        <f t="shared" si="11"/>
        <v>98.84792626728111</v>
      </c>
      <c r="H102" s="239"/>
      <c r="I102" s="7"/>
    </row>
    <row r="103" spans="1:9" s="5" customFormat="1" ht="48.75" customHeight="1" x14ac:dyDescent="0.2">
      <c r="A103" s="213"/>
      <c r="B103" s="198"/>
      <c r="C103" s="49" t="s">
        <v>17</v>
      </c>
      <c r="D103" s="88">
        <v>48</v>
      </c>
      <c r="E103" s="88">
        <v>47.7</v>
      </c>
      <c r="F103" s="78">
        <f t="shared" si="10"/>
        <v>-0.29999999999999716</v>
      </c>
      <c r="G103" s="95">
        <f t="shared" si="11"/>
        <v>99.375</v>
      </c>
      <c r="H103" s="239"/>
      <c r="I103" s="7"/>
    </row>
    <row r="104" spans="1:9" s="5" customFormat="1" ht="48.75" customHeight="1" x14ac:dyDescent="0.2">
      <c r="A104" s="213"/>
      <c r="B104" s="198"/>
      <c r="C104" s="59" t="s">
        <v>71</v>
      </c>
      <c r="D104" s="65">
        <v>0</v>
      </c>
      <c r="E104" s="65">
        <v>0</v>
      </c>
      <c r="F104" s="84">
        <f t="shared" si="10"/>
        <v>0</v>
      </c>
      <c r="G104" s="95">
        <v>0</v>
      </c>
      <c r="H104" s="239"/>
      <c r="I104" s="7"/>
    </row>
    <row r="105" spans="1:9" s="5" customFormat="1" ht="48.75" customHeight="1" x14ac:dyDescent="0.2">
      <c r="A105" s="213"/>
      <c r="B105" s="199"/>
      <c r="C105" s="59" t="s">
        <v>82</v>
      </c>
      <c r="D105" s="88">
        <v>0</v>
      </c>
      <c r="E105" s="88">
        <v>0</v>
      </c>
      <c r="F105" s="47">
        <f t="shared" si="10"/>
        <v>0</v>
      </c>
      <c r="G105" s="95">
        <v>0</v>
      </c>
      <c r="H105" s="239"/>
      <c r="I105" s="7"/>
    </row>
    <row r="106" spans="1:9" s="5" customFormat="1" ht="33" customHeight="1" x14ac:dyDescent="0.2">
      <c r="A106" s="229" t="s">
        <v>54</v>
      </c>
      <c r="B106" s="242" t="s">
        <v>55</v>
      </c>
      <c r="C106" s="27" t="s">
        <v>19</v>
      </c>
      <c r="D106" s="65">
        <v>0</v>
      </c>
      <c r="E106" s="65">
        <v>0</v>
      </c>
      <c r="F106" s="47">
        <f t="shared" si="10"/>
        <v>0</v>
      </c>
      <c r="G106" s="95">
        <v>0</v>
      </c>
      <c r="H106" s="269"/>
      <c r="I106" s="7"/>
    </row>
    <row r="107" spans="1:9" s="5" customFormat="1" ht="33" customHeight="1" x14ac:dyDescent="0.2">
      <c r="A107" s="230"/>
      <c r="B107" s="243"/>
      <c r="C107" s="27" t="s">
        <v>16</v>
      </c>
      <c r="D107" s="65">
        <v>0</v>
      </c>
      <c r="E107" s="65">
        <v>0</v>
      </c>
      <c r="F107" s="47">
        <f t="shared" si="10"/>
        <v>0</v>
      </c>
      <c r="G107" s="95">
        <v>0</v>
      </c>
      <c r="H107" s="270"/>
      <c r="I107" s="7"/>
    </row>
    <row r="108" spans="1:9" s="5" customFormat="1" ht="33" customHeight="1" x14ac:dyDescent="0.2">
      <c r="A108" s="230"/>
      <c r="B108" s="243"/>
      <c r="C108" s="27" t="s">
        <v>5</v>
      </c>
      <c r="D108" s="65">
        <v>0</v>
      </c>
      <c r="E108" s="65">
        <v>0</v>
      </c>
      <c r="F108" s="47">
        <f t="shared" si="10"/>
        <v>0</v>
      </c>
      <c r="G108" s="95">
        <v>0</v>
      </c>
      <c r="H108" s="270"/>
      <c r="I108" s="7"/>
    </row>
    <row r="109" spans="1:9" s="5" customFormat="1" ht="33" customHeight="1" x14ac:dyDescent="0.2">
      <c r="A109" s="230"/>
      <c r="B109" s="243"/>
      <c r="C109" s="27" t="s">
        <v>17</v>
      </c>
      <c r="D109" s="65">
        <v>0</v>
      </c>
      <c r="E109" s="65">
        <v>0</v>
      </c>
      <c r="F109" s="47">
        <f t="shared" si="10"/>
        <v>0</v>
      </c>
      <c r="G109" s="95">
        <v>0</v>
      </c>
      <c r="H109" s="270"/>
      <c r="I109" s="7"/>
    </row>
    <row r="110" spans="1:9" s="5" customFormat="1" ht="33" customHeight="1" x14ac:dyDescent="0.2">
      <c r="A110" s="230"/>
      <c r="B110" s="243"/>
      <c r="C110" s="27" t="s">
        <v>97</v>
      </c>
      <c r="D110" s="65">
        <v>0</v>
      </c>
      <c r="E110" s="65">
        <v>0</v>
      </c>
      <c r="F110" s="47">
        <f t="shared" si="10"/>
        <v>0</v>
      </c>
      <c r="G110" s="95">
        <v>0</v>
      </c>
      <c r="H110" s="270"/>
      <c r="I110" s="7"/>
    </row>
    <row r="111" spans="1:9" s="5" customFormat="1" ht="33" customHeight="1" x14ac:dyDescent="0.2">
      <c r="A111" s="231"/>
      <c r="B111" s="244"/>
      <c r="C111" s="69" t="s">
        <v>82</v>
      </c>
      <c r="D111" s="65">
        <v>0</v>
      </c>
      <c r="E111" s="65">
        <v>0</v>
      </c>
      <c r="F111" s="47">
        <f t="shared" si="10"/>
        <v>0</v>
      </c>
      <c r="G111" s="95">
        <v>0</v>
      </c>
      <c r="H111" s="271"/>
      <c r="I111" s="7"/>
    </row>
    <row r="112" spans="1:9" s="5" customFormat="1" ht="59.25" customHeight="1" x14ac:dyDescent="0.2">
      <c r="A112" s="229" t="s">
        <v>56</v>
      </c>
      <c r="B112" s="255" t="s">
        <v>57</v>
      </c>
      <c r="C112" s="50" t="s">
        <v>19</v>
      </c>
      <c r="D112" s="87">
        <f>D115</f>
        <v>354.33499999999998</v>
      </c>
      <c r="E112" s="87">
        <f>E115</f>
        <v>354.33499999999998</v>
      </c>
      <c r="F112" s="82">
        <f t="shared" si="10"/>
        <v>0</v>
      </c>
      <c r="G112" s="95">
        <f t="shared" si="11"/>
        <v>100</v>
      </c>
      <c r="H112" s="258"/>
      <c r="I112" s="7"/>
    </row>
    <row r="113" spans="1:10" s="5" customFormat="1" ht="59.25" customHeight="1" x14ac:dyDescent="0.2">
      <c r="A113" s="230"/>
      <c r="B113" s="256"/>
      <c r="C113" s="27" t="s">
        <v>16</v>
      </c>
      <c r="D113" s="65">
        <v>0</v>
      </c>
      <c r="E113" s="65">
        <v>0</v>
      </c>
      <c r="F113" s="85">
        <f t="shared" si="10"/>
        <v>0</v>
      </c>
      <c r="G113" s="95">
        <v>0</v>
      </c>
      <c r="H113" s="259"/>
      <c r="I113" s="7"/>
    </row>
    <row r="114" spans="1:10" s="5" customFormat="1" ht="61.5" customHeight="1" x14ac:dyDescent="0.2">
      <c r="A114" s="230"/>
      <c r="B114" s="256"/>
      <c r="C114" s="27" t="s">
        <v>5</v>
      </c>
      <c r="D114" s="65">
        <v>0</v>
      </c>
      <c r="E114" s="65">
        <v>0</v>
      </c>
      <c r="F114" s="84">
        <f t="shared" si="10"/>
        <v>0</v>
      </c>
      <c r="G114" s="95">
        <v>0</v>
      </c>
      <c r="H114" s="259"/>
      <c r="I114" s="7"/>
    </row>
    <row r="115" spans="1:10" s="5" customFormat="1" ht="61.5" customHeight="1" x14ac:dyDescent="0.2">
      <c r="A115" s="230"/>
      <c r="B115" s="256"/>
      <c r="C115" s="27" t="s">
        <v>17</v>
      </c>
      <c r="D115" s="88">
        <v>354.33499999999998</v>
      </c>
      <c r="E115" s="88">
        <v>354.33499999999998</v>
      </c>
      <c r="F115" s="83">
        <f t="shared" si="10"/>
        <v>0</v>
      </c>
      <c r="G115" s="95">
        <f t="shared" si="11"/>
        <v>100</v>
      </c>
      <c r="H115" s="259"/>
      <c r="I115" s="7"/>
    </row>
    <row r="116" spans="1:10" s="5" customFormat="1" ht="73.5" customHeight="1" x14ac:dyDescent="0.2">
      <c r="A116" s="230"/>
      <c r="B116" s="256"/>
      <c r="C116" s="59" t="s">
        <v>71</v>
      </c>
      <c r="D116" s="65">
        <v>0</v>
      </c>
      <c r="E116" s="65">
        <v>0</v>
      </c>
      <c r="F116" s="84">
        <f t="shared" si="10"/>
        <v>0</v>
      </c>
      <c r="G116" s="95">
        <v>0</v>
      </c>
      <c r="H116" s="259"/>
      <c r="I116" s="7"/>
    </row>
    <row r="117" spans="1:10" s="5" customFormat="1" ht="54.75" customHeight="1" x14ac:dyDescent="0.25">
      <c r="A117" s="231"/>
      <c r="B117" s="257"/>
      <c r="C117" s="57" t="s">
        <v>81</v>
      </c>
      <c r="D117" s="65">
        <v>0</v>
      </c>
      <c r="E117" s="65">
        <v>0</v>
      </c>
      <c r="F117" s="86">
        <f t="shared" si="10"/>
        <v>0</v>
      </c>
      <c r="G117" s="95">
        <v>0</v>
      </c>
      <c r="H117" s="260"/>
      <c r="I117" s="7"/>
    </row>
    <row r="118" spans="1:10" s="5" customFormat="1" ht="54.75" customHeight="1" x14ac:dyDescent="0.2">
      <c r="A118" s="213" t="s">
        <v>58</v>
      </c>
      <c r="B118" s="255" t="s">
        <v>79</v>
      </c>
      <c r="C118" s="50" t="s">
        <v>19</v>
      </c>
      <c r="D118" s="87">
        <f>D120+D121</f>
        <v>18040.870329999998</v>
      </c>
      <c r="E118" s="87">
        <f>E120+E121</f>
        <v>10615.154640000001</v>
      </c>
      <c r="F118" s="79">
        <f t="shared" si="10"/>
        <v>-7425.7156899999973</v>
      </c>
      <c r="G118" s="95">
        <f t="shared" si="11"/>
        <v>58.839481942000091</v>
      </c>
      <c r="H118" s="242" t="s">
        <v>80</v>
      </c>
      <c r="I118" s="7"/>
    </row>
    <row r="119" spans="1:10" s="5" customFormat="1" ht="54.75" customHeight="1" x14ac:dyDescent="0.2">
      <c r="A119" s="213"/>
      <c r="B119" s="256"/>
      <c r="C119" s="77" t="s">
        <v>16</v>
      </c>
      <c r="D119" s="65">
        <v>0</v>
      </c>
      <c r="E119" s="65">
        <v>0</v>
      </c>
      <c r="F119" s="85">
        <f t="shared" si="10"/>
        <v>0</v>
      </c>
      <c r="G119" s="95">
        <v>0</v>
      </c>
      <c r="H119" s="243"/>
      <c r="I119" s="7"/>
    </row>
    <row r="120" spans="1:10" s="5" customFormat="1" ht="61.5" customHeight="1" x14ac:dyDescent="0.2">
      <c r="A120" s="213"/>
      <c r="B120" s="256"/>
      <c r="C120" s="27" t="s">
        <v>5</v>
      </c>
      <c r="D120" s="88">
        <v>9553</v>
      </c>
      <c r="E120" s="88">
        <v>9553</v>
      </c>
      <c r="F120" s="83">
        <f t="shared" si="10"/>
        <v>0</v>
      </c>
      <c r="G120" s="95">
        <f t="shared" si="11"/>
        <v>100</v>
      </c>
      <c r="H120" s="243"/>
      <c r="I120" s="7"/>
    </row>
    <row r="121" spans="1:10" s="5" customFormat="1" ht="61.5" customHeight="1" x14ac:dyDescent="0.2">
      <c r="A121" s="213"/>
      <c r="B121" s="256"/>
      <c r="C121" s="27" t="s">
        <v>17</v>
      </c>
      <c r="D121" s="88">
        <v>8487.8703299999997</v>
      </c>
      <c r="E121" s="88">
        <v>1062.15464</v>
      </c>
      <c r="F121" s="78">
        <f t="shared" si="10"/>
        <v>-7425.71569</v>
      </c>
      <c r="G121" s="95">
        <f t="shared" si="11"/>
        <v>12.513794376026949</v>
      </c>
      <c r="H121" s="243"/>
      <c r="I121" s="7"/>
    </row>
    <row r="122" spans="1:10" s="5" customFormat="1" ht="71.25" customHeight="1" x14ac:dyDescent="0.2">
      <c r="A122" s="213"/>
      <c r="B122" s="256"/>
      <c r="C122" s="59" t="s">
        <v>71</v>
      </c>
      <c r="D122" s="88">
        <v>0</v>
      </c>
      <c r="E122" s="88">
        <v>0</v>
      </c>
      <c r="F122" s="83">
        <f t="shared" si="10"/>
        <v>0</v>
      </c>
      <c r="G122" s="95">
        <v>0</v>
      </c>
      <c r="H122" s="243"/>
      <c r="I122" s="7"/>
    </row>
    <row r="123" spans="1:10" s="5" customFormat="1" ht="61.5" customHeight="1" x14ac:dyDescent="0.25">
      <c r="A123" s="213"/>
      <c r="B123" s="257"/>
      <c r="C123" s="57" t="s">
        <v>81</v>
      </c>
      <c r="D123" s="65">
        <v>0</v>
      </c>
      <c r="E123" s="65">
        <v>0</v>
      </c>
      <c r="F123" s="83">
        <f t="shared" si="10"/>
        <v>0</v>
      </c>
      <c r="G123" s="95">
        <v>0</v>
      </c>
      <c r="H123" s="244"/>
      <c r="I123" s="7"/>
    </row>
    <row r="124" spans="1:10" s="5" customFormat="1" ht="59.25" customHeight="1" x14ac:dyDescent="0.2">
      <c r="A124" s="264"/>
      <c r="B124" s="272" t="s">
        <v>2</v>
      </c>
      <c r="C124" s="26" t="s">
        <v>19</v>
      </c>
      <c r="D124" s="89">
        <f>D118+D112+D100+D92+D84+D78+D72+D64+D57+D49+D41+D22+D16</f>
        <v>1908928.3563999999</v>
      </c>
      <c r="E124" s="89">
        <f>E127+E126+E125</f>
        <v>512635.35483000008</v>
      </c>
      <c r="F124" s="79">
        <f t="shared" si="10"/>
        <v>-1396293.0015699998</v>
      </c>
      <c r="G124" s="95">
        <f t="shared" si="11"/>
        <v>26.854614690556865</v>
      </c>
      <c r="H124" s="269" t="s">
        <v>83</v>
      </c>
      <c r="I124" s="7"/>
    </row>
    <row r="125" spans="1:10" s="5" customFormat="1" ht="59.25" customHeight="1" x14ac:dyDescent="0.2">
      <c r="A125" s="265"/>
      <c r="B125" s="273"/>
      <c r="C125" s="27" t="s">
        <v>16</v>
      </c>
      <c r="D125" s="102">
        <f>D93</f>
        <v>9720.2480300000007</v>
      </c>
      <c r="E125" s="90">
        <f>E93</f>
        <v>9720.2480300000007</v>
      </c>
      <c r="F125" s="76">
        <f t="shared" si="10"/>
        <v>0</v>
      </c>
      <c r="G125" s="95">
        <f t="shared" si="11"/>
        <v>100</v>
      </c>
      <c r="H125" s="270"/>
      <c r="I125" s="7"/>
    </row>
    <row r="126" spans="1:10" s="5" customFormat="1" ht="60" customHeight="1" x14ac:dyDescent="0.2">
      <c r="A126" s="265"/>
      <c r="B126" s="273"/>
      <c r="C126" s="27" t="s">
        <v>5</v>
      </c>
      <c r="D126" s="102">
        <f>D120+D102+D94+D86+D80+D74+D60</f>
        <v>400833.34152000002</v>
      </c>
      <c r="E126" s="101">
        <f>E120+E102+E94+E80+E74+E60</f>
        <v>393255.38541000005</v>
      </c>
      <c r="F126" s="78">
        <f t="shared" si="10"/>
        <v>-7577.9561099999701</v>
      </c>
      <c r="G126" s="95">
        <f t="shared" si="11"/>
        <v>98.109449657739646</v>
      </c>
      <c r="H126" s="270"/>
      <c r="I126" s="7"/>
    </row>
    <row r="127" spans="1:10" s="5" customFormat="1" ht="47.25" customHeight="1" x14ac:dyDescent="0.2">
      <c r="A127" s="265"/>
      <c r="B127" s="273"/>
      <c r="C127" s="27" t="s">
        <v>17</v>
      </c>
      <c r="D127" s="102">
        <f>D121+D115+D103+D95+D87+D81+D75+D67+D61+D52+D45+D25+D19</f>
        <v>153285.26579000003</v>
      </c>
      <c r="E127" s="101">
        <f>E121+E115+E103+E95+E81+E75+E61+E52+E45+E25+E19</f>
        <v>109659.72138999999</v>
      </c>
      <c r="F127" s="78">
        <f t="shared" si="10"/>
        <v>-43625.544400000043</v>
      </c>
      <c r="G127" s="95">
        <f t="shared" si="11"/>
        <v>71.539636131911848</v>
      </c>
      <c r="H127" s="270"/>
      <c r="I127" s="7"/>
    </row>
    <row r="128" spans="1:10" s="5" customFormat="1" ht="47.25" customHeight="1" x14ac:dyDescent="0.2">
      <c r="A128" s="265"/>
      <c r="B128" s="273"/>
      <c r="C128" s="27" t="s">
        <v>71</v>
      </c>
      <c r="D128" s="102">
        <f>D62</f>
        <v>456882.22886999999</v>
      </c>
      <c r="E128" s="90">
        <v>0</v>
      </c>
      <c r="F128" s="78">
        <f t="shared" si="10"/>
        <v>-456882.22886999999</v>
      </c>
      <c r="G128" s="95">
        <f t="shared" si="11"/>
        <v>0</v>
      </c>
      <c r="H128" s="270"/>
      <c r="I128" s="7"/>
      <c r="J128" s="98"/>
    </row>
    <row r="129" spans="1:10" s="5" customFormat="1" ht="45.75" customHeight="1" x14ac:dyDescent="0.2">
      <c r="A129" s="266"/>
      <c r="B129" s="274"/>
      <c r="C129" s="59" t="s">
        <v>82</v>
      </c>
      <c r="D129" s="90">
        <f>D89+D83+D77+D69+D63+D21</f>
        <v>888207.27219000005</v>
      </c>
      <c r="E129" s="90">
        <f>E63</f>
        <v>0</v>
      </c>
      <c r="F129" s="78">
        <f t="shared" si="10"/>
        <v>-888207.27219000005</v>
      </c>
      <c r="G129" s="95">
        <f t="shared" si="11"/>
        <v>0</v>
      </c>
      <c r="H129" s="271"/>
      <c r="I129" s="7"/>
    </row>
    <row r="130" spans="1:10" s="5" customFormat="1" ht="15" customHeight="1" x14ac:dyDescent="0.2">
      <c r="A130" s="73"/>
      <c r="B130" s="74"/>
      <c r="C130" s="28"/>
      <c r="D130" s="103">
        <v>1021769986.2099999</v>
      </c>
      <c r="E130" s="103">
        <v>985217130.23000002</v>
      </c>
      <c r="F130" s="35"/>
      <c r="G130" s="36"/>
      <c r="H130" s="37"/>
      <c r="I130" s="7"/>
    </row>
    <row r="131" spans="1:10" s="5" customFormat="1" ht="33" customHeight="1" x14ac:dyDescent="0.2">
      <c r="A131" s="268" t="s">
        <v>98</v>
      </c>
      <c r="B131" s="268"/>
      <c r="C131" s="268"/>
      <c r="D131" s="268"/>
      <c r="E131" s="268"/>
      <c r="F131" s="268"/>
      <c r="G131" s="268"/>
      <c r="H131" s="268"/>
      <c r="I131" s="7"/>
      <c r="J131" s="75"/>
    </row>
    <row r="132" spans="1:10" s="5" customFormat="1" ht="11.25" customHeight="1" x14ac:dyDescent="0.2">
      <c r="A132" s="33"/>
      <c r="B132" s="34"/>
      <c r="C132" s="28"/>
      <c r="D132" s="72"/>
      <c r="E132" s="72"/>
      <c r="F132" s="72"/>
      <c r="G132" s="63"/>
      <c r="H132" s="37"/>
      <c r="I132" s="7"/>
    </row>
    <row r="133" spans="1:10" s="5" customFormat="1" ht="24.75" customHeight="1" x14ac:dyDescent="0.25">
      <c r="A133" s="267" t="s">
        <v>91</v>
      </c>
      <c r="B133" s="267"/>
      <c r="C133" s="267"/>
      <c r="D133" s="267"/>
      <c r="E133" s="267"/>
      <c r="F133" s="267"/>
      <c r="G133" s="3" t="s">
        <v>96</v>
      </c>
      <c r="H133" s="37"/>
      <c r="I133" s="7"/>
    </row>
    <row r="134" spans="1:10" s="5" customFormat="1" ht="16.5" x14ac:dyDescent="0.25">
      <c r="A134" s="45"/>
      <c r="B134" s="46"/>
      <c r="C134" s="46"/>
      <c r="D134" s="46"/>
      <c r="E134" s="46"/>
      <c r="F134" s="35"/>
      <c r="G134" s="3"/>
      <c r="H134" s="37"/>
      <c r="I134" s="7"/>
    </row>
    <row r="135" spans="1:10" s="20" customFormat="1" ht="16.5" x14ac:dyDescent="0.25">
      <c r="A135" s="38" t="s">
        <v>65</v>
      </c>
      <c r="B135" s="39"/>
      <c r="C135" s="38"/>
      <c r="D135" s="38"/>
      <c r="E135" s="38" t="s">
        <v>62</v>
      </c>
      <c r="F135" s="40"/>
      <c r="G135" s="70" t="s">
        <v>94</v>
      </c>
      <c r="H135" s="40"/>
    </row>
    <row r="136" spans="1:10" s="20" customFormat="1" ht="16.5" x14ac:dyDescent="0.25">
      <c r="A136" s="38"/>
      <c r="B136" s="39"/>
      <c r="C136" s="38"/>
      <c r="D136" s="38"/>
      <c r="E136" s="38"/>
      <c r="F136" s="40"/>
      <c r="G136" s="3"/>
      <c r="H136" s="40"/>
    </row>
    <row r="137" spans="1:10" s="20" customFormat="1" ht="16.5" x14ac:dyDescent="0.25">
      <c r="A137" s="261" t="s">
        <v>63</v>
      </c>
      <c r="B137" s="261"/>
      <c r="C137" s="38"/>
      <c r="D137" s="38"/>
      <c r="E137" s="38" t="s">
        <v>25</v>
      </c>
      <c r="F137" s="40"/>
      <c r="G137" s="3" t="s">
        <v>95</v>
      </c>
      <c r="H137" s="40"/>
    </row>
    <row r="138" spans="1:10" s="20" customFormat="1" ht="16.5" x14ac:dyDescent="0.25">
      <c r="A138" s="261"/>
      <c r="B138" s="261"/>
      <c r="C138" s="38"/>
      <c r="D138" s="38"/>
      <c r="E138" s="38"/>
      <c r="F138" s="40"/>
      <c r="G138" s="3"/>
      <c r="H138" s="40"/>
    </row>
    <row r="139" spans="1:10" s="20" customFormat="1" ht="16.5" x14ac:dyDescent="0.25">
      <c r="A139" s="261" t="s">
        <v>84</v>
      </c>
      <c r="B139" s="261"/>
      <c r="C139" s="38"/>
      <c r="D139" s="38"/>
      <c r="E139" s="38" t="s">
        <v>85</v>
      </c>
      <c r="F139" s="40"/>
      <c r="G139" s="3" t="s">
        <v>92</v>
      </c>
      <c r="H139" s="40"/>
    </row>
    <row r="140" spans="1:10" s="20" customFormat="1" ht="16.5" x14ac:dyDescent="0.25">
      <c r="A140" s="42"/>
      <c r="B140" s="41"/>
      <c r="C140" s="38"/>
      <c r="D140" s="38"/>
      <c r="E140" s="38"/>
      <c r="F140" s="40"/>
      <c r="G140" s="3"/>
      <c r="H140" s="40"/>
    </row>
    <row r="141" spans="1:10" ht="20.25" customHeight="1" x14ac:dyDescent="0.25">
      <c r="A141" s="262" t="s">
        <v>86</v>
      </c>
      <c r="B141" s="262"/>
      <c r="C141" s="39"/>
      <c r="D141" s="38"/>
      <c r="E141" s="38" t="s">
        <v>87</v>
      </c>
      <c r="G141" s="3" t="s">
        <v>93</v>
      </c>
    </row>
    <row r="142" spans="1:10" x14ac:dyDescent="0.2">
      <c r="G142" s="2"/>
    </row>
    <row r="143" spans="1:10" ht="36.75" customHeight="1" x14ac:dyDescent="0.25">
      <c r="A143" s="263" t="s">
        <v>88</v>
      </c>
      <c r="B143" s="263"/>
      <c r="C143" s="39"/>
      <c r="D143" s="38"/>
      <c r="E143" s="38" t="s">
        <v>89</v>
      </c>
      <c r="G143" s="3" t="s">
        <v>92</v>
      </c>
    </row>
  </sheetData>
  <mergeCells count="73">
    <mergeCell ref="A138:B138"/>
    <mergeCell ref="A139:B139"/>
    <mergeCell ref="A141:B141"/>
    <mergeCell ref="A143:B143"/>
    <mergeCell ref="A72:A77"/>
    <mergeCell ref="A124:A129"/>
    <mergeCell ref="A133:F133"/>
    <mergeCell ref="A137:B137"/>
    <mergeCell ref="A131:H131"/>
    <mergeCell ref="B106:B111"/>
    <mergeCell ref="H106:H111"/>
    <mergeCell ref="H124:H129"/>
    <mergeCell ref="B118:B123"/>
    <mergeCell ref="A118:A123"/>
    <mergeCell ref="B124:B129"/>
    <mergeCell ref="A106:A111"/>
    <mergeCell ref="A70:H70"/>
    <mergeCell ref="B78:B83"/>
    <mergeCell ref="B84:B89"/>
    <mergeCell ref="H72:H89"/>
    <mergeCell ref="H118:H123"/>
    <mergeCell ref="A90:H90"/>
    <mergeCell ref="A84:A89"/>
    <mergeCell ref="A78:A83"/>
    <mergeCell ref="B100:B105"/>
    <mergeCell ref="A71:H71"/>
    <mergeCell ref="B72:B77"/>
    <mergeCell ref="A91:H91"/>
    <mergeCell ref="B92:B97"/>
    <mergeCell ref="A99:H99"/>
    <mergeCell ref="B112:B117"/>
    <mergeCell ref="H112:H117"/>
    <mergeCell ref="A112:A117"/>
    <mergeCell ref="A100:A105"/>
    <mergeCell ref="H100:H105"/>
    <mergeCell ref="A92:A97"/>
    <mergeCell ref="A98:H98"/>
    <mergeCell ref="A64:A69"/>
    <mergeCell ref="A57:A63"/>
    <mergeCell ref="A49:A54"/>
    <mergeCell ref="B49:B54"/>
    <mergeCell ref="A56:H56"/>
    <mergeCell ref="B57:B63"/>
    <mergeCell ref="B64:B69"/>
    <mergeCell ref="B41:B47"/>
    <mergeCell ref="B55:G55"/>
    <mergeCell ref="A48:H48"/>
    <mergeCell ref="A10:A12"/>
    <mergeCell ref="A41:A47"/>
    <mergeCell ref="A16:A21"/>
    <mergeCell ref="A32:A40"/>
    <mergeCell ref="B32:B40"/>
    <mergeCell ref="F11:F12"/>
    <mergeCell ref="G11:G12"/>
    <mergeCell ref="A15:H15"/>
    <mergeCell ref="A22:A27"/>
    <mergeCell ref="B22:B27"/>
    <mergeCell ref="A28:A31"/>
    <mergeCell ref="D11:D12"/>
    <mergeCell ref="E11:E12"/>
    <mergeCell ref="B10:B12"/>
    <mergeCell ref="B28:B31"/>
    <mergeCell ref="B16:B21"/>
    <mergeCell ref="C10:C12"/>
    <mergeCell ref="B14:H14"/>
    <mergeCell ref="D10:G10"/>
    <mergeCell ref="H10:H12"/>
    <mergeCell ref="A8:H8"/>
    <mergeCell ref="A1:H1"/>
    <mergeCell ref="A2:H2"/>
    <mergeCell ref="A4:H4"/>
    <mergeCell ref="A6:B6"/>
    <mergeCell ref="C6:H6"/>
  </mergeCells>
  <pageMargins left="0.74803149606299213" right="0.23622047244094491" top="0.51181102362204722" bottom="0.51181102362204722" header="0.51181102362204722" footer="0.51181102362204722"/>
  <pageSetup paperSize="9" scale="37" fitToHeight="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0"/>
  <sheetViews>
    <sheetView tabSelected="1" workbookViewId="0">
      <selection activeCell="H60" sqref="H60"/>
    </sheetView>
  </sheetViews>
  <sheetFormatPr defaultRowHeight="12.75" x14ac:dyDescent="0.2"/>
  <cols>
    <col min="1" max="1" width="6.5703125" customWidth="1"/>
    <col min="2" max="2" width="36.7109375" customWidth="1"/>
    <col min="3" max="3" width="16.42578125" customWidth="1"/>
    <col min="4" max="4" width="22.42578125" customWidth="1"/>
    <col min="5" max="5" width="25.7109375" customWidth="1"/>
    <col min="6" max="6" width="25.85546875" customWidth="1"/>
  </cols>
  <sheetData>
    <row r="2" spans="1:10" ht="47.25" customHeight="1" x14ac:dyDescent="0.3">
      <c r="A2" s="104"/>
      <c r="B2" s="104"/>
      <c r="C2" s="104"/>
      <c r="D2" s="104"/>
      <c r="E2" s="279" t="s">
        <v>225</v>
      </c>
      <c r="F2" s="279"/>
    </row>
    <row r="3" spans="1:10" ht="15.75" x14ac:dyDescent="0.25">
      <c r="A3" s="192"/>
      <c r="B3" s="192"/>
      <c r="C3" s="192"/>
      <c r="D3" s="192"/>
      <c r="E3" s="192"/>
      <c r="F3" s="192"/>
    </row>
    <row r="4" spans="1:10" ht="15.75" x14ac:dyDescent="0.25">
      <c r="A4" s="280" t="s">
        <v>226</v>
      </c>
      <c r="B4" s="280"/>
      <c r="C4" s="280"/>
      <c r="D4" s="280"/>
      <c r="E4" s="280"/>
      <c r="F4" s="280"/>
    </row>
    <row r="5" spans="1:10" ht="15.75" x14ac:dyDescent="0.25">
      <c r="A5" s="13"/>
      <c r="B5" s="13"/>
      <c r="C5" s="13"/>
      <c r="D5" s="13"/>
      <c r="E5" s="13"/>
      <c r="F5" s="13"/>
      <c r="J5" s="181"/>
    </row>
    <row r="6" spans="1:10" ht="15.75" x14ac:dyDescent="0.2">
      <c r="A6" s="281" t="s">
        <v>102</v>
      </c>
      <c r="B6" s="281"/>
      <c r="C6" s="282" t="s">
        <v>103</v>
      </c>
      <c r="D6" s="282"/>
      <c r="E6" s="282"/>
      <c r="F6" s="282"/>
    </row>
    <row r="7" spans="1:10" ht="15.75" x14ac:dyDescent="0.2">
      <c r="A7" s="275" t="s">
        <v>164</v>
      </c>
      <c r="B7" s="275"/>
      <c r="C7" s="275"/>
      <c r="D7" s="275"/>
      <c r="E7" s="275"/>
      <c r="F7" s="275"/>
    </row>
    <row r="8" spans="1:10" ht="15" x14ac:dyDescent="0.2">
      <c r="A8" s="276" t="s">
        <v>24</v>
      </c>
      <c r="B8" s="276" t="s">
        <v>7</v>
      </c>
      <c r="C8" s="276" t="s">
        <v>3</v>
      </c>
      <c r="D8" s="276" t="s">
        <v>8</v>
      </c>
      <c r="E8" s="276"/>
      <c r="F8" s="277" t="s">
        <v>224</v>
      </c>
    </row>
    <row r="9" spans="1:10" ht="45" customHeight="1" x14ac:dyDescent="0.2">
      <c r="A9" s="276"/>
      <c r="B9" s="276"/>
      <c r="C9" s="276"/>
      <c r="D9" s="183" t="s">
        <v>210</v>
      </c>
      <c r="E9" s="159" t="s">
        <v>223</v>
      </c>
      <c r="F9" s="278"/>
    </row>
    <row r="10" spans="1:10" ht="15.75" x14ac:dyDescent="0.25">
      <c r="A10" s="160">
        <v>1</v>
      </c>
      <c r="B10" s="160">
        <v>2</v>
      </c>
      <c r="C10" s="160">
        <v>3</v>
      </c>
      <c r="D10" s="160">
        <v>4</v>
      </c>
      <c r="E10" s="160">
        <v>5</v>
      </c>
      <c r="F10" s="160">
        <v>6</v>
      </c>
    </row>
    <row r="11" spans="1:10" ht="44.25" customHeight="1" x14ac:dyDescent="0.2">
      <c r="A11" s="161" t="s">
        <v>182</v>
      </c>
      <c r="B11" s="166" t="s">
        <v>165</v>
      </c>
      <c r="C11" s="174" t="s">
        <v>203</v>
      </c>
      <c r="D11" s="176">
        <v>100.5</v>
      </c>
      <c r="E11" s="167">
        <v>100.9</v>
      </c>
      <c r="F11" s="186">
        <f>E11/D11</f>
        <v>1.0039800995024877</v>
      </c>
    </row>
    <row r="12" spans="1:10" ht="47.25" customHeight="1" x14ac:dyDescent="0.2">
      <c r="A12" s="161" t="s">
        <v>183</v>
      </c>
      <c r="B12" s="166" t="s">
        <v>166</v>
      </c>
      <c r="C12" s="174" t="s">
        <v>203</v>
      </c>
      <c r="D12" s="176">
        <v>100.5</v>
      </c>
      <c r="E12" s="182">
        <v>100.1</v>
      </c>
      <c r="F12" s="186">
        <f t="shared" ref="F12:F40" si="0">E12/D12</f>
        <v>0.99601990049751243</v>
      </c>
      <c r="I12" s="2"/>
    </row>
    <row r="13" spans="1:10" ht="48" customHeight="1" x14ac:dyDescent="0.2">
      <c r="A13" s="161" t="s">
        <v>184</v>
      </c>
      <c r="B13" s="166" t="s">
        <v>167</v>
      </c>
      <c r="C13" s="174" t="s">
        <v>203</v>
      </c>
      <c r="D13" s="176">
        <v>100.5</v>
      </c>
      <c r="E13" s="182">
        <v>102.7</v>
      </c>
      <c r="F13" s="186">
        <f t="shared" si="0"/>
        <v>1.0218905472636817</v>
      </c>
    </row>
    <row r="14" spans="1:10" ht="45.75" customHeight="1" x14ac:dyDescent="0.2">
      <c r="A14" s="161" t="s">
        <v>185</v>
      </c>
      <c r="B14" s="166" t="s">
        <v>168</v>
      </c>
      <c r="C14" s="174" t="s">
        <v>203</v>
      </c>
      <c r="D14" s="177">
        <v>104.9</v>
      </c>
      <c r="E14" s="167">
        <v>104.2</v>
      </c>
      <c r="F14" s="186">
        <f t="shared" si="0"/>
        <v>0.99332697807435655</v>
      </c>
    </row>
    <row r="15" spans="1:10" ht="29.25" customHeight="1" x14ac:dyDescent="0.2">
      <c r="A15" s="161" t="s">
        <v>186</v>
      </c>
      <c r="B15" s="166" t="s">
        <v>169</v>
      </c>
      <c r="C15" s="175" t="s">
        <v>105</v>
      </c>
      <c r="D15" s="176">
        <v>14.5</v>
      </c>
      <c r="E15" s="167">
        <v>14.7</v>
      </c>
      <c r="F15" s="186">
        <f t="shared" si="0"/>
        <v>1.0137931034482759</v>
      </c>
    </row>
    <row r="16" spans="1:10" ht="31.5" customHeight="1" x14ac:dyDescent="0.2">
      <c r="A16" s="161" t="s">
        <v>187</v>
      </c>
      <c r="B16" s="166" t="s">
        <v>170</v>
      </c>
      <c r="C16" s="174" t="s">
        <v>204</v>
      </c>
      <c r="D16" s="167">
        <v>18900</v>
      </c>
      <c r="E16" s="167">
        <v>23873</v>
      </c>
      <c r="F16" s="186">
        <f t="shared" si="0"/>
        <v>1.2631216931216931</v>
      </c>
    </row>
    <row r="17" spans="1:6" ht="33" customHeight="1" x14ac:dyDescent="0.2">
      <c r="A17" s="161" t="s">
        <v>188</v>
      </c>
      <c r="B17" s="166" t="s">
        <v>111</v>
      </c>
      <c r="C17" s="178"/>
      <c r="D17" s="168"/>
      <c r="E17" s="165"/>
      <c r="F17" s="187" t="e">
        <f t="shared" si="0"/>
        <v>#DIV/0!</v>
      </c>
    </row>
    <row r="18" spans="1:6" ht="25.5" customHeight="1" x14ac:dyDescent="0.2">
      <c r="A18" s="161"/>
      <c r="B18" s="166" t="s">
        <v>112</v>
      </c>
      <c r="C18" s="179" t="s">
        <v>113</v>
      </c>
      <c r="D18" s="174">
        <v>107.9</v>
      </c>
      <c r="E18" s="167">
        <v>82.9</v>
      </c>
      <c r="F18" s="186">
        <f t="shared" si="0"/>
        <v>0.76830398517145504</v>
      </c>
    </row>
    <row r="19" spans="1:6" ht="15" x14ac:dyDescent="0.2">
      <c r="A19" s="161"/>
      <c r="B19" s="166" t="s">
        <v>171</v>
      </c>
      <c r="C19" s="180" t="s">
        <v>205</v>
      </c>
      <c r="D19" s="174">
        <v>2</v>
      </c>
      <c r="E19" s="167">
        <v>2.25</v>
      </c>
      <c r="F19" s="186">
        <f t="shared" si="0"/>
        <v>1.125</v>
      </c>
    </row>
    <row r="20" spans="1:6" ht="53.25" customHeight="1" x14ac:dyDescent="0.2">
      <c r="A20" s="161" t="s">
        <v>189</v>
      </c>
      <c r="B20" s="166" t="s">
        <v>172</v>
      </c>
      <c r="C20" s="174" t="s">
        <v>206</v>
      </c>
      <c r="D20" s="174">
        <v>30.3</v>
      </c>
      <c r="E20" s="182">
        <v>60</v>
      </c>
      <c r="F20" s="186">
        <f t="shared" si="0"/>
        <v>1.9801980198019802</v>
      </c>
    </row>
    <row r="21" spans="1:6" ht="42" customHeight="1" x14ac:dyDescent="0.2">
      <c r="A21" s="161" t="s">
        <v>190</v>
      </c>
      <c r="B21" s="166" t="s">
        <v>173</v>
      </c>
      <c r="C21" s="174" t="s">
        <v>105</v>
      </c>
      <c r="D21" s="174">
        <v>11.2</v>
      </c>
      <c r="E21" s="182">
        <v>0</v>
      </c>
      <c r="F21" s="186">
        <f t="shared" si="0"/>
        <v>0</v>
      </c>
    </row>
    <row r="22" spans="1:6" ht="35.25" customHeight="1" x14ac:dyDescent="0.2">
      <c r="A22" s="161" t="s">
        <v>191</v>
      </c>
      <c r="B22" s="166" t="s">
        <v>174</v>
      </c>
      <c r="C22" s="174" t="s">
        <v>105</v>
      </c>
      <c r="D22" s="174">
        <v>49.7</v>
      </c>
      <c r="E22" s="182">
        <v>16.7</v>
      </c>
      <c r="F22" s="186">
        <f t="shared" si="0"/>
        <v>0.33601609657947684</v>
      </c>
    </row>
    <row r="23" spans="1:6" ht="42" customHeight="1" x14ac:dyDescent="0.2">
      <c r="A23" s="161" t="s">
        <v>192</v>
      </c>
      <c r="B23" s="166" t="s">
        <v>175</v>
      </c>
      <c r="C23" s="169" t="s">
        <v>105</v>
      </c>
      <c r="D23" s="175">
        <v>16.399999999999999</v>
      </c>
      <c r="E23" s="182">
        <v>17</v>
      </c>
      <c r="F23" s="186">
        <f t="shared" si="0"/>
        <v>1.0365853658536586</v>
      </c>
    </row>
    <row r="24" spans="1:6" ht="25.5" customHeight="1" x14ac:dyDescent="0.2">
      <c r="A24" s="161" t="s">
        <v>193</v>
      </c>
      <c r="B24" s="166" t="s">
        <v>176</v>
      </c>
      <c r="C24" s="164" t="s">
        <v>232</v>
      </c>
      <c r="D24" s="174">
        <v>2400</v>
      </c>
      <c r="E24" s="182">
        <v>2311</v>
      </c>
      <c r="F24" s="186">
        <f t="shared" si="0"/>
        <v>0.96291666666666664</v>
      </c>
    </row>
    <row r="25" spans="1:6" ht="38.25" customHeight="1" x14ac:dyDescent="0.2">
      <c r="A25" s="161" t="s">
        <v>194</v>
      </c>
      <c r="B25" s="166" t="s">
        <v>177</v>
      </c>
      <c r="C25" s="164" t="s">
        <v>207</v>
      </c>
      <c r="D25" s="174">
        <v>18.399999999999999</v>
      </c>
      <c r="E25" s="167">
        <v>15.9</v>
      </c>
      <c r="F25" s="186">
        <f t="shared" si="0"/>
        <v>0.86413043478260876</v>
      </c>
    </row>
    <row r="26" spans="1:6" ht="40.5" customHeight="1" x14ac:dyDescent="0.2">
      <c r="A26" s="161" t="s">
        <v>195</v>
      </c>
      <c r="B26" s="166" t="s">
        <v>120</v>
      </c>
      <c r="C26" s="164" t="s">
        <v>233</v>
      </c>
      <c r="D26" s="174">
        <v>4023</v>
      </c>
      <c r="E26" s="167">
        <v>3930.9</v>
      </c>
      <c r="F26" s="186">
        <f t="shared" si="0"/>
        <v>0.97710663683818044</v>
      </c>
    </row>
    <row r="27" spans="1:6" ht="25.5" x14ac:dyDescent="0.2">
      <c r="A27" s="184" t="s">
        <v>196</v>
      </c>
      <c r="B27" s="166" t="s">
        <v>178</v>
      </c>
      <c r="C27" s="164" t="s">
        <v>233</v>
      </c>
      <c r="D27" s="164">
        <v>17034</v>
      </c>
      <c r="E27" s="173">
        <v>17482.099999999999</v>
      </c>
      <c r="F27" s="186">
        <f t="shared" si="0"/>
        <v>1.0263062111071972</v>
      </c>
    </row>
    <row r="28" spans="1:6" ht="25.5" x14ac:dyDescent="0.2">
      <c r="A28" s="185" t="s">
        <v>212</v>
      </c>
      <c r="B28" s="166" t="s">
        <v>211</v>
      </c>
      <c r="C28" s="164" t="s">
        <v>155</v>
      </c>
      <c r="D28" s="164">
        <v>5119</v>
      </c>
      <c r="E28" s="173">
        <v>5119</v>
      </c>
      <c r="F28" s="186">
        <f t="shared" si="0"/>
        <v>1</v>
      </c>
    </row>
    <row r="29" spans="1:6" ht="51.75" customHeight="1" x14ac:dyDescent="0.2">
      <c r="A29" s="161" t="s">
        <v>197</v>
      </c>
      <c r="B29" s="162" t="s">
        <v>125</v>
      </c>
      <c r="C29" s="170" t="s">
        <v>231</v>
      </c>
      <c r="D29" s="170">
        <v>2287</v>
      </c>
      <c r="E29" s="170">
        <v>6497</v>
      </c>
      <c r="F29" s="186">
        <f t="shared" si="0"/>
        <v>2.840839527765632</v>
      </c>
    </row>
    <row r="30" spans="1:6" ht="107.25" customHeight="1" x14ac:dyDescent="0.2">
      <c r="A30" s="161" t="s">
        <v>198</v>
      </c>
      <c r="B30" s="162" t="s">
        <v>179</v>
      </c>
      <c r="C30" s="171" t="s">
        <v>155</v>
      </c>
      <c r="D30" s="165">
        <v>2880</v>
      </c>
      <c r="E30" s="165">
        <v>4100</v>
      </c>
      <c r="F30" s="186">
        <f t="shared" si="0"/>
        <v>1.4236111111111112</v>
      </c>
    </row>
    <row r="31" spans="1:6" ht="102" customHeight="1" x14ac:dyDescent="0.2">
      <c r="A31" s="161" t="s">
        <v>199</v>
      </c>
      <c r="B31" s="162" t="s">
        <v>180</v>
      </c>
      <c r="C31" s="171" t="s">
        <v>155</v>
      </c>
      <c r="D31" s="165">
        <v>2170</v>
      </c>
      <c r="E31" s="165">
        <v>2000</v>
      </c>
      <c r="F31" s="186">
        <f t="shared" si="0"/>
        <v>0.92165898617511521</v>
      </c>
    </row>
    <row r="32" spans="1:6" ht="52.5" customHeight="1" x14ac:dyDescent="0.2">
      <c r="A32" s="161" t="s">
        <v>200</v>
      </c>
      <c r="B32" s="162" t="s">
        <v>181</v>
      </c>
      <c r="C32" s="172"/>
      <c r="D32" s="172"/>
      <c r="E32" s="170"/>
      <c r="F32" s="186" t="e">
        <f t="shared" si="0"/>
        <v>#DIV/0!</v>
      </c>
    </row>
    <row r="33" spans="1:8" ht="15" x14ac:dyDescent="0.2">
      <c r="A33" s="161"/>
      <c r="B33" s="166" t="s">
        <v>129</v>
      </c>
      <c r="C33" s="164" t="s">
        <v>130</v>
      </c>
      <c r="D33" s="164">
        <v>31</v>
      </c>
      <c r="E33" s="173">
        <v>31</v>
      </c>
      <c r="F33" s="186">
        <f t="shared" si="0"/>
        <v>1</v>
      </c>
    </row>
    <row r="34" spans="1:8" ht="20.25" customHeight="1" x14ac:dyDescent="0.2">
      <c r="A34" s="161"/>
      <c r="B34" s="166" t="s">
        <v>131</v>
      </c>
      <c r="C34" s="164" t="s">
        <v>130</v>
      </c>
      <c r="D34" s="164">
        <v>12</v>
      </c>
      <c r="E34" s="173">
        <v>14</v>
      </c>
      <c r="F34" s="186">
        <f t="shared" si="0"/>
        <v>1.1666666666666667</v>
      </c>
    </row>
    <row r="35" spans="1:8" ht="21.75" customHeight="1" x14ac:dyDescent="0.2">
      <c r="A35" s="161"/>
      <c r="B35" s="166" t="s">
        <v>132</v>
      </c>
      <c r="C35" s="164" t="s">
        <v>130</v>
      </c>
      <c r="D35" s="164">
        <v>1</v>
      </c>
      <c r="E35" s="173">
        <v>1</v>
      </c>
      <c r="F35" s="186">
        <f t="shared" si="0"/>
        <v>1</v>
      </c>
    </row>
    <row r="36" spans="1:8" ht="67.5" customHeight="1" x14ac:dyDescent="0.2">
      <c r="A36" s="161" t="s">
        <v>201</v>
      </c>
      <c r="B36" s="161" t="s">
        <v>209</v>
      </c>
      <c r="C36" s="164" t="s">
        <v>130</v>
      </c>
      <c r="D36" s="164">
        <v>14</v>
      </c>
      <c r="E36" s="173">
        <v>15</v>
      </c>
      <c r="F36" s="186">
        <f t="shared" si="0"/>
        <v>1.0714285714285714</v>
      </c>
    </row>
    <row r="37" spans="1:8" ht="39" customHeight="1" x14ac:dyDescent="0.2">
      <c r="A37" s="163" t="s">
        <v>202</v>
      </c>
      <c r="B37" s="161" t="s">
        <v>134</v>
      </c>
      <c r="C37" s="170" t="s">
        <v>208</v>
      </c>
      <c r="D37" s="170">
        <v>120</v>
      </c>
      <c r="E37" s="170">
        <v>129</v>
      </c>
      <c r="F37" s="186">
        <f t="shared" si="0"/>
        <v>1.075</v>
      </c>
    </row>
    <row r="38" spans="1:8" ht="57" customHeight="1" x14ac:dyDescent="0.2">
      <c r="A38" s="163" t="s">
        <v>213</v>
      </c>
      <c r="B38" s="161" t="s">
        <v>214</v>
      </c>
      <c r="C38" s="170" t="s">
        <v>215</v>
      </c>
      <c r="D38" s="170">
        <v>6</v>
      </c>
      <c r="E38" s="170">
        <v>10</v>
      </c>
      <c r="F38" s="186">
        <f t="shared" si="0"/>
        <v>1.6666666666666667</v>
      </c>
    </row>
    <row r="39" spans="1:8" ht="91.5" customHeight="1" x14ac:dyDescent="0.2">
      <c r="A39" s="163" t="s">
        <v>216</v>
      </c>
      <c r="B39" s="161" t="s">
        <v>217</v>
      </c>
      <c r="C39" s="170" t="s">
        <v>221</v>
      </c>
      <c r="D39" s="170">
        <v>5</v>
      </c>
      <c r="E39" s="170">
        <v>6</v>
      </c>
      <c r="F39" s="186">
        <f t="shared" si="0"/>
        <v>1.2</v>
      </c>
    </row>
    <row r="40" spans="1:8" ht="39" customHeight="1" x14ac:dyDescent="0.2">
      <c r="A40" s="163" t="s">
        <v>219</v>
      </c>
      <c r="B40" s="161" t="s">
        <v>220</v>
      </c>
      <c r="C40" s="170" t="s">
        <v>218</v>
      </c>
      <c r="D40" s="170">
        <v>100</v>
      </c>
      <c r="E40" s="170">
        <v>100</v>
      </c>
      <c r="F40" s="186">
        <f t="shared" si="0"/>
        <v>1</v>
      </c>
    </row>
    <row r="41" spans="1:8" ht="18" customHeight="1" x14ac:dyDescent="0.2">
      <c r="A41" s="163"/>
      <c r="B41" s="161" t="s">
        <v>234</v>
      </c>
      <c r="C41" s="170"/>
      <c r="D41" s="170"/>
      <c r="E41" s="170"/>
      <c r="F41" s="186">
        <v>29.78</v>
      </c>
      <c r="H41" s="190"/>
    </row>
    <row r="42" spans="1:8" ht="33" customHeight="1" x14ac:dyDescent="0.2">
      <c r="A42" s="188"/>
      <c r="B42" s="188" t="s">
        <v>227</v>
      </c>
      <c r="C42" s="188"/>
      <c r="D42" s="188"/>
      <c r="E42" s="188">
        <v>28</v>
      </c>
      <c r="F42" s="188"/>
    </row>
    <row r="43" spans="1:8" ht="33" customHeight="1" x14ac:dyDescent="0.2">
      <c r="A43" s="188"/>
      <c r="B43" s="188" t="s">
        <v>228</v>
      </c>
      <c r="C43" s="188"/>
      <c r="D43" s="188"/>
      <c r="E43" s="188"/>
      <c r="F43" s="188">
        <v>1.0640000000000001</v>
      </c>
    </row>
    <row r="44" spans="1:8" ht="33" customHeight="1" x14ac:dyDescent="0.2">
      <c r="A44" s="188"/>
      <c r="B44" s="188" t="s">
        <v>230</v>
      </c>
      <c r="C44" s="188"/>
      <c r="D44" s="188"/>
      <c r="E44" s="188"/>
      <c r="F44" s="188">
        <v>0.621</v>
      </c>
    </row>
    <row r="45" spans="1:8" ht="33" customHeight="1" x14ac:dyDescent="0.2">
      <c r="A45" s="188"/>
      <c r="B45" s="189" t="s">
        <v>229</v>
      </c>
      <c r="C45" s="188"/>
      <c r="D45" s="188"/>
      <c r="E45" s="188"/>
      <c r="F45" s="188">
        <v>171.3</v>
      </c>
    </row>
    <row r="46" spans="1:8" ht="33" customHeight="1" x14ac:dyDescent="0.2">
      <c r="A46" s="306"/>
      <c r="B46" s="307"/>
      <c r="C46" s="306"/>
      <c r="D46" s="306"/>
      <c r="E46" s="306"/>
      <c r="F46" s="306"/>
    </row>
    <row r="47" spans="1:8" x14ac:dyDescent="0.2">
      <c r="B47" s="123" t="s">
        <v>235</v>
      </c>
      <c r="C47" s="124"/>
      <c r="D47" s="123"/>
      <c r="E47" s="123"/>
    </row>
    <row r="48" spans="1:8" x14ac:dyDescent="0.2">
      <c r="B48" s="123" t="s">
        <v>141</v>
      </c>
      <c r="C48" s="124" t="s">
        <v>144</v>
      </c>
      <c r="D48" s="123"/>
      <c r="E48" s="123" t="s">
        <v>222</v>
      </c>
    </row>
    <row r="49" spans="2:3" x14ac:dyDescent="0.2">
      <c r="C49" s="6"/>
    </row>
    <row r="50" spans="2:3" x14ac:dyDescent="0.2">
      <c r="B50" s="123" t="s">
        <v>143</v>
      </c>
      <c r="C50" s="6"/>
    </row>
  </sheetData>
  <mergeCells count="11">
    <mergeCell ref="E2:F2"/>
    <mergeCell ref="A3:F3"/>
    <mergeCell ref="A4:F4"/>
    <mergeCell ref="A6:B6"/>
    <mergeCell ref="C6:F6"/>
    <mergeCell ref="A7:F7"/>
    <mergeCell ref="A8:A9"/>
    <mergeCell ref="B8:B9"/>
    <mergeCell ref="C8:C9"/>
    <mergeCell ref="D8:E8"/>
    <mergeCell ref="F8:F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2"/>
  <sheetViews>
    <sheetView topLeftCell="A28" zoomScaleNormal="100" zoomScaleSheetLayoutView="90" workbookViewId="0">
      <selection activeCell="B39" sqref="B39:E42"/>
    </sheetView>
  </sheetViews>
  <sheetFormatPr defaultRowHeight="12.75" x14ac:dyDescent="0.2"/>
  <cols>
    <col min="1" max="1" width="6.140625" customWidth="1"/>
    <col min="2" max="2" width="61.140625" customWidth="1"/>
    <col min="3" max="3" width="14.85546875" style="6" customWidth="1"/>
    <col min="4" max="4" width="23.7109375" customWidth="1"/>
    <col min="5" max="5" width="24.85546875" customWidth="1"/>
    <col min="6" max="6" width="28.5703125" customWidth="1"/>
  </cols>
  <sheetData>
    <row r="1" spans="1:15" s="8" customFormat="1" ht="84" customHeight="1" x14ac:dyDescent="0.3">
      <c r="A1" s="104"/>
      <c r="B1" s="104"/>
      <c r="C1" s="104"/>
      <c r="D1" s="104"/>
      <c r="E1" s="104"/>
      <c r="F1" s="105" t="s">
        <v>101</v>
      </c>
    </row>
    <row r="2" spans="1:15" s="8" customFormat="1" ht="15.75" x14ac:dyDescent="0.25">
      <c r="A2" s="192"/>
      <c r="B2" s="192"/>
      <c r="C2" s="192"/>
      <c r="D2" s="192"/>
      <c r="E2" s="192"/>
      <c r="F2" s="192"/>
    </row>
    <row r="3" spans="1:15" s="8" customFormat="1" ht="18" customHeight="1" x14ac:dyDescent="0.3">
      <c r="A3" s="193" t="s">
        <v>145</v>
      </c>
      <c r="B3" s="193"/>
      <c r="C3" s="193"/>
      <c r="D3" s="193"/>
      <c r="E3" s="193"/>
      <c r="F3" s="193"/>
    </row>
    <row r="4" spans="1:15" s="8" customFormat="1" ht="15.75" customHeight="1" x14ac:dyDescent="0.25">
      <c r="A4" s="13"/>
      <c r="B4" s="13"/>
      <c r="C4" s="13"/>
      <c r="D4" s="13"/>
      <c r="E4" s="13"/>
      <c r="F4" s="13"/>
    </row>
    <row r="5" spans="1:15" s="8" customFormat="1" ht="84.75" customHeight="1" x14ac:dyDescent="0.2">
      <c r="A5" s="287" t="s">
        <v>102</v>
      </c>
      <c r="B5" s="287"/>
      <c r="C5" s="288" t="s">
        <v>103</v>
      </c>
      <c r="D5" s="288"/>
      <c r="E5" s="288"/>
      <c r="F5" s="288"/>
    </row>
    <row r="6" spans="1:15" s="2" customFormat="1" ht="33" customHeight="1" x14ac:dyDescent="0.2">
      <c r="A6" s="286" t="s">
        <v>104</v>
      </c>
      <c r="B6" s="286"/>
      <c r="C6" s="286"/>
      <c r="D6" s="286"/>
      <c r="E6" s="286"/>
      <c r="F6" s="286"/>
    </row>
    <row r="7" spans="1:15" ht="39" customHeight="1" x14ac:dyDescent="0.2">
      <c r="A7" s="283" t="s">
        <v>24</v>
      </c>
      <c r="B7" s="283" t="s">
        <v>7</v>
      </c>
      <c r="C7" s="283" t="s">
        <v>3</v>
      </c>
      <c r="D7" s="283" t="s">
        <v>8</v>
      </c>
      <c r="E7" s="283"/>
      <c r="F7" s="284" t="s">
        <v>90</v>
      </c>
    </row>
    <row r="8" spans="1:15" ht="49.5" customHeight="1" x14ac:dyDescent="0.2">
      <c r="A8" s="283"/>
      <c r="B8" s="283"/>
      <c r="C8" s="283"/>
      <c r="D8" s="71" t="s">
        <v>9</v>
      </c>
      <c r="E8" s="71" t="s">
        <v>10</v>
      </c>
      <c r="F8" s="285"/>
    </row>
    <row r="9" spans="1:15" ht="16.5" thickBot="1" x14ac:dyDescent="0.3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</row>
    <row r="10" spans="1:15" s="11" customFormat="1" ht="30.75" customHeight="1" thickBot="1" x14ac:dyDescent="0.25">
      <c r="A10" s="289" t="s">
        <v>146</v>
      </c>
      <c r="B10" s="290"/>
      <c r="C10" s="290"/>
      <c r="D10" s="290"/>
      <c r="E10" s="290"/>
      <c r="F10" s="290"/>
    </row>
    <row r="11" spans="1:15" s="126" customFormat="1" ht="30.75" customHeight="1" thickBot="1" x14ac:dyDescent="0.25">
      <c r="A11" s="116" t="s">
        <v>107</v>
      </c>
      <c r="B11" s="125" t="s">
        <v>147</v>
      </c>
      <c r="C11" s="131" t="s">
        <v>148</v>
      </c>
      <c r="D11" s="139">
        <v>95.4</v>
      </c>
      <c r="E11" s="140">
        <v>98.4</v>
      </c>
      <c r="F11" s="140">
        <v>3</v>
      </c>
      <c r="G11" s="127"/>
      <c r="H11" s="127"/>
      <c r="I11" s="127"/>
      <c r="J11" s="127"/>
      <c r="K11" s="127"/>
      <c r="L11" s="127"/>
      <c r="M11" s="127"/>
      <c r="N11" s="127"/>
      <c r="O11" s="127"/>
    </row>
    <row r="12" spans="1:15" s="127" customFormat="1" ht="30.75" customHeight="1" thickBot="1" x14ac:dyDescent="0.25">
      <c r="A12" s="106" t="s">
        <v>108</v>
      </c>
      <c r="B12" s="129" t="s">
        <v>149</v>
      </c>
      <c r="C12" s="132" t="s">
        <v>148</v>
      </c>
      <c r="D12" s="141">
        <v>17.100000000000001</v>
      </c>
      <c r="E12" s="142">
        <v>0</v>
      </c>
      <c r="F12" s="142">
        <v>-17.100000000000001</v>
      </c>
    </row>
    <row r="13" spans="1:15" s="11" customFormat="1" ht="30.75" customHeight="1" thickBot="1" x14ac:dyDescent="0.25">
      <c r="A13" s="118" t="s">
        <v>109</v>
      </c>
      <c r="B13" s="130" t="s">
        <v>111</v>
      </c>
      <c r="C13" s="119"/>
      <c r="D13" s="133"/>
      <c r="E13" s="120"/>
      <c r="F13" s="120"/>
    </row>
    <row r="14" spans="1:15" s="11" customFormat="1" ht="30.75" customHeight="1" thickBot="1" x14ac:dyDescent="0.25">
      <c r="A14" s="109"/>
      <c r="B14" s="108" t="s">
        <v>112</v>
      </c>
      <c r="C14" s="110" t="s">
        <v>113</v>
      </c>
      <c r="D14" s="108">
        <v>115.1</v>
      </c>
      <c r="E14" s="111">
        <v>171.6</v>
      </c>
      <c r="F14" s="122">
        <v>56.5</v>
      </c>
    </row>
    <row r="15" spans="1:15" s="11" customFormat="1" ht="9" hidden="1" customHeight="1" thickBot="1" x14ac:dyDescent="0.25">
      <c r="A15" s="118"/>
      <c r="B15" s="118"/>
      <c r="C15" s="119"/>
      <c r="D15" s="118"/>
      <c r="E15" s="120"/>
      <c r="F15" s="121"/>
    </row>
    <row r="16" spans="1:15" s="11" customFormat="1" ht="30.75" customHeight="1" x14ac:dyDescent="0.2">
      <c r="A16" s="291" t="s">
        <v>106</v>
      </c>
      <c r="B16" s="293" t="s">
        <v>150</v>
      </c>
      <c r="C16" s="295" t="s">
        <v>105</v>
      </c>
      <c r="D16" s="293">
        <v>8</v>
      </c>
      <c r="E16" s="293">
        <v>14.9</v>
      </c>
      <c r="F16" s="297">
        <v>6.9000000000000006E-2</v>
      </c>
    </row>
    <row r="17" spans="1:6" s="11" customFormat="1" ht="30.75" customHeight="1" thickBot="1" x14ac:dyDescent="0.25">
      <c r="A17" s="292"/>
      <c r="B17" s="294"/>
      <c r="C17" s="296"/>
      <c r="D17" s="294"/>
      <c r="E17" s="294"/>
      <c r="F17" s="298"/>
    </row>
    <row r="18" spans="1:6" s="11" customFormat="1" ht="30.75" customHeight="1" thickBot="1" x14ac:dyDescent="0.25">
      <c r="A18" s="118" t="s">
        <v>151</v>
      </c>
      <c r="B18" s="111" t="s">
        <v>117</v>
      </c>
      <c r="C18" s="113" t="s">
        <v>118</v>
      </c>
      <c r="D18" s="143">
        <v>13</v>
      </c>
      <c r="E18" s="143">
        <v>15.8</v>
      </c>
      <c r="F18" s="144">
        <v>2.8</v>
      </c>
    </row>
    <row r="19" spans="1:6" s="11" customFormat="1" ht="30.75" customHeight="1" thickBot="1" x14ac:dyDescent="0.25">
      <c r="A19" s="299" t="s">
        <v>152</v>
      </c>
      <c r="B19" s="300"/>
      <c r="C19" s="300"/>
      <c r="D19" s="300"/>
      <c r="E19" s="300"/>
      <c r="F19" s="300"/>
    </row>
    <row r="20" spans="1:6" s="11" customFormat="1" ht="30.75" customHeight="1" thickBot="1" x14ac:dyDescent="0.25">
      <c r="A20" s="106" t="s">
        <v>110</v>
      </c>
      <c r="B20" s="114" t="s">
        <v>120</v>
      </c>
      <c r="C20" s="107" t="s">
        <v>121</v>
      </c>
      <c r="D20" s="145">
        <v>3691</v>
      </c>
      <c r="E20" s="145">
        <v>3747.4</v>
      </c>
      <c r="F20" s="146">
        <v>56.4</v>
      </c>
    </row>
    <row r="21" spans="1:6" s="11" customFormat="1" ht="30.75" customHeight="1" thickBot="1" x14ac:dyDescent="0.25">
      <c r="A21" s="118" t="s">
        <v>114</v>
      </c>
      <c r="B21" s="115" t="s">
        <v>153</v>
      </c>
      <c r="C21" s="110" t="s">
        <v>123</v>
      </c>
      <c r="D21" s="143">
        <v>7744</v>
      </c>
      <c r="E21" s="143">
        <v>8135.5</v>
      </c>
      <c r="F21" s="147">
        <v>391.5</v>
      </c>
    </row>
    <row r="22" spans="1:6" s="11" customFormat="1" ht="30.75" customHeight="1" thickBot="1" x14ac:dyDescent="0.25">
      <c r="A22" s="118" t="s">
        <v>115</v>
      </c>
      <c r="B22" s="115" t="s">
        <v>154</v>
      </c>
      <c r="C22" s="110" t="s">
        <v>155</v>
      </c>
      <c r="D22" s="148">
        <v>1350</v>
      </c>
      <c r="E22" s="143">
        <v>1465</v>
      </c>
      <c r="F22" s="149">
        <v>115</v>
      </c>
    </row>
    <row r="23" spans="1:6" s="11" customFormat="1" ht="30.75" customHeight="1" thickBot="1" x14ac:dyDescent="0.25">
      <c r="A23" s="118" t="s">
        <v>116</v>
      </c>
      <c r="B23" s="115" t="s">
        <v>125</v>
      </c>
      <c r="C23" s="110" t="s">
        <v>126</v>
      </c>
      <c r="D23" s="143">
        <v>5050</v>
      </c>
      <c r="E23" s="143">
        <v>5552</v>
      </c>
      <c r="F23" s="143">
        <v>502</v>
      </c>
    </row>
    <row r="24" spans="1:6" s="11" customFormat="1" ht="30.75" customHeight="1" thickBot="1" x14ac:dyDescent="0.25">
      <c r="A24" s="118" t="s">
        <v>156</v>
      </c>
      <c r="B24" s="115" t="s">
        <v>157</v>
      </c>
      <c r="C24" s="110" t="s">
        <v>155</v>
      </c>
      <c r="D24" s="148">
        <v>100</v>
      </c>
      <c r="E24" s="143">
        <v>100</v>
      </c>
      <c r="F24" s="143">
        <v>0</v>
      </c>
    </row>
    <row r="25" spans="1:6" s="11" customFormat="1" ht="33" customHeight="1" thickBot="1" x14ac:dyDescent="0.25">
      <c r="A25" s="118" t="s">
        <v>158</v>
      </c>
      <c r="B25" s="115" t="s">
        <v>159</v>
      </c>
      <c r="C25" s="110" t="s">
        <v>126</v>
      </c>
      <c r="D25" s="143">
        <v>10</v>
      </c>
      <c r="E25" s="143">
        <v>20</v>
      </c>
      <c r="F25" s="144">
        <v>10</v>
      </c>
    </row>
    <row r="26" spans="1:6" s="11" customFormat="1" ht="27.75" customHeight="1" thickBot="1" x14ac:dyDescent="0.25">
      <c r="A26" s="299" t="s">
        <v>160</v>
      </c>
      <c r="B26" s="300"/>
      <c r="C26" s="300"/>
      <c r="D26" s="300"/>
      <c r="E26" s="300"/>
      <c r="F26" s="300"/>
    </row>
    <row r="27" spans="1:6" s="11" customFormat="1" ht="45" customHeight="1" thickBot="1" x14ac:dyDescent="0.25">
      <c r="A27" s="106" t="s">
        <v>119</v>
      </c>
      <c r="B27" s="114" t="s">
        <v>138</v>
      </c>
      <c r="C27" s="107" t="s">
        <v>161</v>
      </c>
      <c r="D27" s="145">
        <v>479.49</v>
      </c>
      <c r="E27" s="145">
        <v>479.49</v>
      </c>
      <c r="F27" s="150">
        <v>0</v>
      </c>
    </row>
    <row r="28" spans="1:6" s="11" customFormat="1" ht="30.75" customHeight="1" thickBot="1" x14ac:dyDescent="0.25">
      <c r="A28" s="106" t="s">
        <v>122</v>
      </c>
      <c r="B28" s="115" t="s">
        <v>139</v>
      </c>
      <c r="C28" s="110" t="s">
        <v>162</v>
      </c>
      <c r="D28" s="143">
        <v>327.79</v>
      </c>
      <c r="E28" s="143">
        <v>327.79</v>
      </c>
      <c r="F28" s="151">
        <v>0</v>
      </c>
    </row>
    <row r="29" spans="1:6" s="11" customFormat="1" ht="27" customHeight="1" thickBot="1" x14ac:dyDescent="0.25">
      <c r="A29" s="106" t="s">
        <v>124</v>
      </c>
      <c r="B29" s="134" t="s">
        <v>163</v>
      </c>
      <c r="C29" s="107" t="s">
        <v>162</v>
      </c>
      <c r="D29" s="152">
        <v>1568</v>
      </c>
      <c r="E29" s="153">
        <v>1568</v>
      </c>
      <c r="F29" s="154">
        <v>0</v>
      </c>
    </row>
    <row r="30" spans="1:6" s="127" customFormat="1" ht="32.25" customHeight="1" x14ac:dyDescent="0.2">
      <c r="A30" s="301" t="s">
        <v>137</v>
      </c>
      <c r="B30" s="301"/>
      <c r="C30" s="301"/>
      <c r="D30" s="301"/>
      <c r="E30" s="301"/>
      <c r="F30" s="301"/>
    </row>
    <row r="31" spans="1:6" s="11" customFormat="1" ht="32.25" customHeight="1" thickBot="1" x14ac:dyDescent="0.25">
      <c r="A31" s="135" t="s">
        <v>127</v>
      </c>
      <c r="B31" s="136" t="s">
        <v>128</v>
      </c>
      <c r="C31" s="137"/>
      <c r="D31" s="137"/>
      <c r="E31" s="138"/>
      <c r="F31" s="138"/>
    </row>
    <row r="32" spans="1:6" s="11" customFormat="1" ht="27.75" customHeight="1" thickBot="1" x14ac:dyDescent="0.25">
      <c r="A32" s="109"/>
      <c r="B32" s="108" t="s">
        <v>129</v>
      </c>
      <c r="C32" s="110" t="s">
        <v>130</v>
      </c>
      <c r="D32" s="148">
        <v>32</v>
      </c>
      <c r="E32" s="143">
        <v>32</v>
      </c>
      <c r="F32" s="144">
        <v>0</v>
      </c>
    </row>
    <row r="33" spans="1:6" s="11" customFormat="1" ht="28.5" customHeight="1" thickBot="1" x14ac:dyDescent="0.25">
      <c r="A33" s="109"/>
      <c r="B33" s="108" t="s">
        <v>131</v>
      </c>
      <c r="C33" s="110" t="s">
        <v>130</v>
      </c>
      <c r="D33" s="148">
        <v>12</v>
      </c>
      <c r="E33" s="143">
        <v>12</v>
      </c>
      <c r="F33" s="144">
        <v>0</v>
      </c>
    </row>
    <row r="34" spans="1:6" s="11" customFormat="1" ht="24" customHeight="1" x14ac:dyDescent="0.2">
      <c r="A34" s="117"/>
      <c r="B34" s="155" t="s">
        <v>132</v>
      </c>
      <c r="C34" s="112" t="s">
        <v>130</v>
      </c>
      <c r="D34" s="156">
        <v>1</v>
      </c>
      <c r="E34" s="157">
        <v>1</v>
      </c>
      <c r="F34" s="158">
        <v>0</v>
      </c>
    </row>
    <row r="35" spans="1:6" s="11" customFormat="1" ht="39" customHeight="1" x14ac:dyDescent="0.2">
      <c r="A35" s="302" t="s">
        <v>133</v>
      </c>
      <c r="B35" s="302" t="s">
        <v>134</v>
      </c>
      <c r="C35" s="128" t="s">
        <v>136</v>
      </c>
      <c r="D35" s="303">
        <v>123</v>
      </c>
      <c r="E35" s="304">
        <v>125</v>
      </c>
      <c r="F35" s="305">
        <v>5</v>
      </c>
    </row>
    <row r="36" spans="1:6" s="11" customFormat="1" ht="33" hidden="1" customHeight="1" thickBot="1" x14ac:dyDescent="0.25">
      <c r="A36" s="302"/>
      <c r="B36" s="302"/>
      <c r="C36" s="128" t="s">
        <v>135</v>
      </c>
      <c r="D36" s="303"/>
      <c r="E36" s="304"/>
      <c r="F36" s="305"/>
    </row>
    <row r="39" spans="1:6" x14ac:dyDescent="0.2">
      <c r="B39" s="123" t="s">
        <v>140</v>
      </c>
      <c r="C39" s="124"/>
      <c r="D39" s="123"/>
      <c r="E39" s="123"/>
    </row>
    <row r="40" spans="1:6" x14ac:dyDescent="0.2">
      <c r="B40" s="123" t="s">
        <v>141</v>
      </c>
      <c r="C40" s="124" t="s">
        <v>144</v>
      </c>
      <c r="D40" s="123"/>
      <c r="E40" s="123" t="s">
        <v>142</v>
      </c>
    </row>
    <row r="42" spans="1:6" x14ac:dyDescent="0.2">
      <c r="B42" s="123" t="s">
        <v>143</v>
      </c>
    </row>
  </sheetData>
  <mergeCells count="25">
    <mergeCell ref="A26:F26"/>
    <mergeCell ref="A19:F19"/>
    <mergeCell ref="A30:F30"/>
    <mergeCell ref="A35:A36"/>
    <mergeCell ref="B35:B36"/>
    <mergeCell ref="D35:D36"/>
    <mergeCell ref="E35:E36"/>
    <mergeCell ref="F35:F36"/>
    <mergeCell ref="A10:F10"/>
    <mergeCell ref="A16:A17"/>
    <mergeCell ref="B16:B17"/>
    <mergeCell ref="C16:C17"/>
    <mergeCell ref="D16:D17"/>
    <mergeCell ref="E16:E17"/>
    <mergeCell ref="F16:F17"/>
    <mergeCell ref="A3:F3"/>
    <mergeCell ref="D7:E7"/>
    <mergeCell ref="A2:F2"/>
    <mergeCell ref="A7:A8"/>
    <mergeCell ref="B7:B8"/>
    <mergeCell ref="C7:C8"/>
    <mergeCell ref="F7:F8"/>
    <mergeCell ref="A6:F6"/>
    <mergeCell ref="A5:B5"/>
    <mergeCell ref="C5:F5"/>
  </mergeCells>
  <phoneticPr fontId="10" type="noConversion"/>
  <pageMargins left="0.55118110236220474" right="0" top="0.51181102362204722" bottom="0" header="0" footer="0"/>
  <pageSetup paperSize="9" scale="5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финансы</vt:lpstr>
      <vt:lpstr>оценка эф-ти показателей МП</vt:lpstr>
      <vt:lpstr>Оценка эффективности цел.показ </vt:lpstr>
      <vt:lpstr>'Оценка эффективности цел.показ '!Область_печати</vt:lpstr>
      <vt:lpstr>финансы!Область_печати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Звонарева Татьяна Владимировна</cp:lastModifiedBy>
  <cp:lastPrinted>2020-02-25T05:01:29Z</cp:lastPrinted>
  <dcterms:created xsi:type="dcterms:W3CDTF">1996-10-08T23:32:33Z</dcterms:created>
  <dcterms:modified xsi:type="dcterms:W3CDTF">2020-02-26T07:24:30Z</dcterms:modified>
</cp:coreProperties>
</file>